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AB54" i="1" l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P54" i="1"/>
  <c r="AN54" i="1"/>
  <c r="AP53" i="1"/>
  <c r="AN53" i="1"/>
  <c r="AP52" i="1"/>
  <c r="AN52" i="1"/>
  <c r="AP51" i="1"/>
  <c r="AN51" i="1"/>
  <c r="AP50" i="1"/>
  <c r="AN50" i="1"/>
  <c r="AP49" i="1"/>
  <c r="AN49" i="1"/>
  <c r="AP48" i="1"/>
  <c r="AN48" i="1"/>
  <c r="AP47" i="1"/>
  <c r="AN47" i="1"/>
  <c r="AP46" i="1"/>
  <c r="AN46" i="1"/>
  <c r="AP45" i="1"/>
  <c r="AN45" i="1"/>
  <c r="AP44" i="1"/>
  <c r="AN44" i="1"/>
  <c r="AP43" i="1"/>
  <c r="AN43" i="1"/>
  <c r="AP42" i="1"/>
  <c r="AN42" i="1"/>
  <c r="AP41" i="1"/>
  <c r="AN41" i="1"/>
  <c r="AP40" i="1"/>
  <c r="AN40" i="1"/>
  <c r="AP39" i="1"/>
  <c r="AN39" i="1"/>
  <c r="AP38" i="1"/>
  <c r="AN38" i="1"/>
  <c r="AP37" i="1"/>
  <c r="AN37" i="1"/>
  <c r="AP36" i="1"/>
  <c r="AN36" i="1"/>
  <c r="AP35" i="1"/>
  <c r="AN35" i="1"/>
  <c r="AP34" i="1"/>
  <c r="AN34" i="1"/>
  <c r="AP33" i="1"/>
  <c r="AN33" i="1"/>
  <c r="AP32" i="1"/>
  <c r="AN32" i="1"/>
  <c r="AP31" i="1"/>
  <c r="AN31" i="1"/>
  <c r="AP30" i="1"/>
  <c r="AN30" i="1"/>
  <c r="AP29" i="1"/>
  <c r="AN29" i="1"/>
  <c r="AP28" i="1"/>
  <c r="AN28" i="1"/>
  <c r="AP27" i="1"/>
  <c r="AN27" i="1"/>
  <c r="AP26" i="1"/>
  <c r="AN26" i="1"/>
  <c r="AP25" i="1"/>
  <c r="AN25" i="1"/>
  <c r="AP24" i="1"/>
  <c r="AN24" i="1"/>
  <c r="AP23" i="1"/>
  <c r="AN23" i="1"/>
  <c r="AP22" i="1"/>
  <c r="AN22" i="1"/>
  <c r="AP21" i="1"/>
  <c r="AN21" i="1"/>
  <c r="AP20" i="1"/>
  <c r="AN20" i="1"/>
  <c r="AP19" i="1"/>
  <c r="AN19" i="1"/>
  <c r="AP18" i="1"/>
  <c r="AN18" i="1"/>
  <c r="AP17" i="1"/>
  <c r="AN17" i="1"/>
  <c r="AP16" i="1"/>
  <c r="AN16" i="1"/>
  <c r="AP15" i="1"/>
  <c r="AN15" i="1"/>
  <c r="AP14" i="1"/>
  <c r="AN14" i="1"/>
  <c r="AP13" i="1"/>
  <c r="AN13" i="1"/>
  <c r="AP12" i="1"/>
  <c r="AN12" i="1"/>
  <c r="AP11" i="1"/>
  <c r="AN11" i="1"/>
  <c r="AP10" i="1"/>
  <c r="AN10" i="1"/>
  <c r="AP9" i="1"/>
  <c r="AN9" i="1"/>
  <c r="AP8" i="1"/>
  <c r="AN8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Y8" i="1" l="1"/>
  <c r="U54" i="1" l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S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Q55" i="1" l="1"/>
  <c r="P55" i="1"/>
  <c r="O55" i="1"/>
  <c r="M55" i="1"/>
  <c r="AR54" i="1"/>
  <c r="AI54" i="1"/>
  <c r="AF54" i="1"/>
  <c r="AT54" i="1" s="1"/>
  <c r="R54" i="1"/>
  <c r="AR53" i="1"/>
  <c r="AI53" i="1"/>
  <c r="AF53" i="1"/>
  <c r="AT53" i="1" s="1"/>
  <c r="R53" i="1"/>
  <c r="AR52" i="1"/>
  <c r="AI52" i="1"/>
  <c r="AF52" i="1"/>
  <c r="AT52" i="1" s="1"/>
  <c r="R52" i="1"/>
  <c r="AR51" i="1"/>
  <c r="AI51" i="1"/>
  <c r="AF51" i="1"/>
  <c r="AT51" i="1" s="1"/>
  <c r="R51" i="1"/>
  <c r="AR50" i="1"/>
  <c r="AI50" i="1"/>
  <c r="AF50" i="1"/>
  <c r="AT50" i="1" s="1"/>
  <c r="R50" i="1"/>
  <c r="AR49" i="1"/>
  <c r="AI49" i="1"/>
  <c r="AF49" i="1"/>
  <c r="AT49" i="1" s="1"/>
  <c r="R49" i="1"/>
  <c r="AR48" i="1"/>
  <c r="AI48" i="1"/>
  <c r="AF48" i="1"/>
  <c r="AT48" i="1" s="1"/>
  <c r="R48" i="1"/>
  <c r="AR47" i="1"/>
  <c r="AI47" i="1"/>
  <c r="AF47" i="1"/>
  <c r="AT47" i="1" s="1"/>
  <c r="R47" i="1"/>
  <c r="AR46" i="1"/>
  <c r="AI46" i="1"/>
  <c r="AF46" i="1"/>
  <c r="AT46" i="1" s="1"/>
  <c r="R46" i="1"/>
  <c r="AR45" i="1"/>
  <c r="AI45" i="1"/>
  <c r="AF45" i="1"/>
  <c r="AT45" i="1" s="1"/>
  <c r="R45" i="1"/>
  <c r="AR44" i="1"/>
  <c r="AI44" i="1"/>
  <c r="AF44" i="1"/>
  <c r="AT44" i="1" s="1"/>
  <c r="R44" i="1"/>
  <c r="AR43" i="1"/>
  <c r="AI43" i="1"/>
  <c r="AF43" i="1"/>
  <c r="AT43" i="1" s="1"/>
  <c r="R43" i="1"/>
  <c r="V43" i="1" s="1"/>
  <c r="AR42" i="1"/>
  <c r="AI42" i="1"/>
  <c r="AF42" i="1"/>
  <c r="AT42" i="1" s="1"/>
  <c r="R42" i="1"/>
  <c r="AR41" i="1"/>
  <c r="AI41" i="1"/>
  <c r="AF41" i="1"/>
  <c r="AT41" i="1" s="1"/>
  <c r="R41" i="1"/>
  <c r="AR40" i="1"/>
  <c r="AI40" i="1"/>
  <c r="AF40" i="1"/>
  <c r="AT40" i="1" s="1"/>
  <c r="R40" i="1"/>
  <c r="AR39" i="1"/>
  <c r="AI39" i="1"/>
  <c r="AF39" i="1"/>
  <c r="AT39" i="1" s="1"/>
  <c r="R39" i="1"/>
  <c r="AR38" i="1"/>
  <c r="AI38" i="1"/>
  <c r="AF38" i="1"/>
  <c r="AT38" i="1" s="1"/>
  <c r="R38" i="1"/>
  <c r="AR37" i="1"/>
  <c r="AI37" i="1"/>
  <c r="AF37" i="1"/>
  <c r="AT37" i="1" s="1"/>
  <c r="R37" i="1"/>
  <c r="V37" i="1" s="1"/>
  <c r="AR36" i="1"/>
  <c r="AI36" i="1"/>
  <c r="AF36" i="1"/>
  <c r="AT36" i="1" s="1"/>
  <c r="R36" i="1"/>
  <c r="AR35" i="1"/>
  <c r="AI35" i="1"/>
  <c r="AF35" i="1"/>
  <c r="AT35" i="1" s="1"/>
  <c r="R35" i="1"/>
  <c r="AR34" i="1"/>
  <c r="AI34" i="1"/>
  <c r="AF34" i="1"/>
  <c r="AT34" i="1" s="1"/>
  <c r="R34" i="1"/>
  <c r="AR33" i="1"/>
  <c r="AI33" i="1"/>
  <c r="AF33" i="1"/>
  <c r="AT33" i="1" s="1"/>
  <c r="R33" i="1"/>
  <c r="AR32" i="1"/>
  <c r="AI32" i="1"/>
  <c r="AF32" i="1"/>
  <c r="AT32" i="1" s="1"/>
  <c r="R32" i="1"/>
  <c r="V32" i="1" s="1"/>
  <c r="AR31" i="1"/>
  <c r="AI31" i="1"/>
  <c r="AF31" i="1"/>
  <c r="AT31" i="1" s="1"/>
  <c r="R31" i="1"/>
  <c r="AR30" i="1"/>
  <c r="AI30" i="1"/>
  <c r="AF30" i="1"/>
  <c r="AT30" i="1" s="1"/>
  <c r="R30" i="1"/>
  <c r="AR29" i="1"/>
  <c r="AI29" i="1"/>
  <c r="AF29" i="1"/>
  <c r="AT29" i="1" s="1"/>
  <c r="R29" i="1"/>
  <c r="AR28" i="1"/>
  <c r="AI28" i="1"/>
  <c r="AF28" i="1"/>
  <c r="AT28" i="1" s="1"/>
  <c r="R28" i="1"/>
  <c r="AR27" i="1"/>
  <c r="AI27" i="1"/>
  <c r="AF27" i="1"/>
  <c r="AT27" i="1" s="1"/>
  <c r="R27" i="1"/>
  <c r="AR26" i="1"/>
  <c r="AI26" i="1"/>
  <c r="AF26" i="1"/>
  <c r="AT26" i="1" s="1"/>
  <c r="R26" i="1"/>
  <c r="AR25" i="1"/>
  <c r="AI25" i="1"/>
  <c r="AF25" i="1"/>
  <c r="AT25" i="1" s="1"/>
  <c r="R25" i="1"/>
  <c r="AR24" i="1"/>
  <c r="AI24" i="1"/>
  <c r="AF24" i="1"/>
  <c r="AT24" i="1" s="1"/>
  <c r="R24" i="1"/>
  <c r="AR23" i="1"/>
  <c r="AI23" i="1"/>
  <c r="AF23" i="1"/>
  <c r="AT23" i="1" s="1"/>
  <c r="R23" i="1"/>
  <c r="AR22" i="1"/>
  <c r="AI22" i="1"/>
  <c r="AF22" i="1"/>
  <c r="AT22" i="1" s="1"/>
  <c r="R22" i="1"/>
  <c r="AR21" i="1"/>
  <c r="AI21" i="1"/>
  <c r="AF21" i="1"/>
  <c r="AT21" i="1" s="1"/>
  <c r="R21" i="1"/>
  <c r="AR20" i="1"/>
  <c r="AI20" i="1"/>
  <c r="AF20" i="1"/>
  <c r="AT20" i="1" s="1"/>
  <c r="R20" i="1"/>
  <c r="AR19" i="1"/>
  <c r="AI19" i="1"/>
  <c r="AF19" i="1"/>
  <c r="AT19" i="1" s="1"/>
  <c r="R19" i="1"/>
  <c r="AR18" i="1"/>
  <c r="AI18" i="1"/>
  <c r="AF18" i="1"/>
  <c r="AT18" i="1" s="1"/>
  <c r="R18" i="1"/>
  <c r="V18" i="1" s="1"/>
  <c r="AR17" i="1"/>
  <c r="AI17" i="1"/>
  <c r="AF17" i="1"/>
  <c r="AT17" i="1" s="1"/>
  <c r="R17" i="1"/>
  <c r="V17" i="1" s="1"/>
  <c r="AR16" i="1"/>
  <c r="AI16" i="1"/>
  <c r="AF16" i="1"/>
  <c r="AT16" i="1" s="1"/>
  <c r="R16" i="1"/>
  <c r="V16" i="1" s="1"/>
  <c r="AR15" i="1"/>
  <c r="AI15" i="1"/>
  <c r="AF15" i="1"/>
  <c r="AT15" i="1" s="1"/>
  <c r="R15" i="1"/>
  <c r="AR14" i="1"/>
  <c r="AI14" i="1"/>
  <c r="AF14" i="1"/>
  <c r="AT14" i="1" s="1"/>
  <c r="R14" i="1"/>
  <c r="V14" i="1" s="1"/>
  <c r="AR13" i="1"/>
  <c r="AI13" i="1"/>
  <c r="AF13" i="1"/>
  <c r="AT13" i="1" s="1"/>
  <c r="R13" i="1"/>
  <c r="V13" i="1" s="1"/>
  <c r="AR12" i="1"/>
  <c r="AI12" i="1"/>
  <c r="AF12" i="1"/>
  <c r="AT12" i="1" s="1"/>
  <c r="R12" i="1"/>
  <c r="AR11" i="1"/>
  <c r="AI11" i="1"/>
  <c r="AF11" i="1"/>
  <c r="AT11" i="1" s="1"/>
  <c r="R11" i="1"/>
  <c r="AR10" i="1"/>
  <c r="AI10" i="1"/>
  <c r="AF10" i="1"/>
  <c r="AT10" i="1" s="1"/>
  <c r="R10" i="1"/>
  <c r="AR9" i="1"/>
  <c r="AI9" i="1"/>
  <c r="AF9" i="1"/>
  <c r="AT9" i="1" s="1"/>
  <c r="R9" i="1"/>
  <c r="AR8" i="1"/>
  <c r="AI8" i="1"/>
  <c r="AF8" i="1"/>
  <c r="AD8" i="1"/>
  <c r="R8" i="1"/>
  <c r="AT8" i="1" l="1"/>
  <c r="V8" i="1"/>
  <c r="V9" i="1"/>
  <c r="V10" i="1"/>
  <c r="V11" i="1"/>
  <c r="AH12" i="1"/>
  <c r="V12" i="1"/>
  <c r="V15" i="1"/>
  <c r="V19" i="1"/>
  <c r="V20" i="1"/>
  <c r="V21" i="1"/>
  <c r="V22" i="1"/>
  <c r="V23" i="1"/>
  <c r="V24" i="1"/>
  <c r="V25" i="1"/>
  <c r="V26" i="1"/>
  <c r="V27" i="1"/>
  <c r="V28" i="1"/>
  <c r="V29" i="1"/>
  <c r="AH30" i="1"/>
  <c r="V30" i="1"/>
  <c r="V31" i="1"/>
  <c r="V33" i="1"/>
  <c r="V34" i="1"/>
  <c r="V35" i="1"/>
  <c r="V36" i="1"/>
  <c r="V38" i="1"/>
  <c r="V39" i="1"/>
  <c r="AH40" i="1"/>
  <c r="V40" i="1"/>
  <c r="V41" i="1"/>
  <c r="V42" i="1"/>
  <c r="V44" i="1"/>
  <c r="V45" i="1"/>
  <c r="V46" i="1"/>
  <c r="V47" i="1"/>
  <c r="V48" i="1"/>
  <c r="V49" i="1"/>
  <c r="V50" i="1"/>
  <c r="V51" i="1"/>
  <c r="AH52" i="1"/>
  <c r="V52" i="1"/>
  <c r="AH53" i="1"/>
  <c r="V53" i="1"/>
  <c r="AH54" i="1"/>
  <c r="V54" i="1"/>
  <c r="AH8" i="1"/>
  <c r="AH45" i="1"/>
  <c r="AH51" i="1"/>
  <c r="AH15" i="1"/>
  <c r="AH36" i="1"/>
  <c r="AH41" i="1"/>
  <c r="AH49" i="1"/>
  <c r="AH10" i="1"/>
  <c r="AH47" i="1"/>
  <c r="AH31" i="1"/>
  <c r="AH48" i="1"/>
  <c r="AH9" i="1"/>
  <c r="AH29" i="1"/>
  <c r="AH42" i="1"/>
  <c r="AH46" i="1"/>
  <c r="AH50" i="1"/>
  <c r="Q56" i="1"/>
  <c r="Y9" i="1"/>
  <c r="Z8" i="1"/>
  <c r="AS8" i="1" s="1"/>
  <c r="AH11" i="1"/>
  <c r="AH17" i="1"/>
  <c r="AH43" i="1"/>
  <c r="AH44" i="1"/>
  <c r="AH14" i="1"/>
  <c r="AH19" i="1"/>
  <c r="AH20" i="1"/>
  <c r="AH21" i="1"/>
  <c r="AH22" i="1"/>
  <c r="AH23" i="1"/>
  <c r="AH24" i="1"/>
  <c r="AH25" i="1"/>
  <c r="AH26" i="1"/>
  <c r="AH27" i="1"/>
  <c r="AH28" i="1"/>
  <c r="AH37" i="1"/>
  <c r="AH38" i="1"/>
  <c r="AH39" i="1"/>
  <c r="R55" i="1"/>
  <c r="AH13" i="1"/>
  <c r="AH16" i="1"/>
  <c r="AH18" i="1"/>
  <c r="AH32" i="1"/>
  <c r="AH33" i="1"/>
  <c r="AH34" i="1"/>
  <c r="AH35" i="1"/>
  <c r="Y10" i="1" l="1"/>
  <c r="Z9" i="1"/>
  <c r="AS9" i="1" s="1"/>
  <c r="AU9" i="1" l="1"/>
  <c r="AU8" i="1"/>
  <c r="AV8" i="1" s="1"/>
  <c r="Z10" i="1"/>
  <c r="AS10" i="1" s="1"/>
  <c r="AU10" i="1" s="1"/>
  <c r="Y11" i="1"/>
  <c r="AT55" i="1"/>
  <c r="AV10" i="1" l="1"/>
  <c r="AW10" i="1"/>
  <c r="AV9" i="1"/>
  <c r="AW8" i="1"/>
  <c r="Y12" i="1"/>
  <c r="Z11" i="1"/>
  <c r="AW9" i="1" l="1"/>
  <c r="Y13" i="1"/>
  <c r="Z12" i="1"/>
  <c r="AS12" i="1" s="1"/>
  <c r="AU12" i="1" s="1"/>
  <c r="AS11" i="1"/>
  <c r="AU11" i="1" s="1"/>
  <c r="AV12" i="1" l="1"/>
  <c r="AW12" i="1"/>
  <c r="AV11" i="1"/>
  <c r="AW11" i="1" s="1"/>
  <c r="Y14" i="1"/>
  <c r="Z13" i="1"/>
  <c r="AS13" i="1" l="1"/>
  <c r="AU13" i="1" s="1"/>
  <c r="Y15" i="1"/>
  <c r="Z14" i="1"/>
  <c r="AS14" i="1" s="1"/>
  <c r="AU14" i="1" s="1"/>
  <c r="AV14" i="1" l="1"/>
  <c r="AW14" i="1" s="1"/>
  <c r="AV13" i="1"/>
  <c r="AW13" i="1"/>
  <c r="Y16" i="1"/>
  <c r="Z15" i="1"/>
  <c r="AS15" i="1" s="1"/>
  <c r="AU15" i="1" s="1"/>
  <c r="AV15" i="1" l="1"/>
  <c r="AW15" i="1" s="1"/>
  <c r="Y17" i="1"/>
  <c r="Z16" i="1"/>
  <c r="AS16" i="1" s="1"/>
  <c r="AU16" i="1" s="1"/>
  <c r="AV16" i="1" l="1"/>
  <c r="AW16" i="1" s="1"/>
  <c r="Y18" i="1"/>
  <c r="Z17" i="1"/>
  <c r="AS17" i="1" s="1"/>
  <c r="AU17" i="1" s="1"/>
  <c r="AV17" i="1" l="1"/>
  <c r="AW17" i="1" s="1"/>
  <c r="Y19" i="1"/>
  <c r="Z18" i="1"/>
  <c r="AS18" i="1" s="1"/>
  <c r="AU18" i="1" s="1"/>
  <c r="AV18" i="1" l="1"/>
  <c r="AW18" i="1" s="1"/>
  <c r="Y20" i="1"/>
  <c r="Z19" i="1"/>
  <c r="AS19" i="1" s="1"/>
  <c r="AU19" i="1" s="1"/>
  <c r="AV19" i="1" l="1"/>
  <c r="AW19" i="1" s="1"/>
  <c r="Y21" i="1"/>
  <c r="Z20" i="1"/>
  <c r="AS20" i="1" s="1"/>
  <c r="AU20" i="1" s="1"/>
  <c r="AV20" i="1" l="1"/>
  <c r="AW20" i="1" s="1"/>
  <c r="Y22" i="1"/>
  <c r="Z21" i="1"/>
  <c r="AS21" i="1" s="1"/>
  <c r="AU21" i="1" s="1"/>
  <c r="AV21" i="1" l="1"/>
  <c r="AW21" i="1" s="1"/>
  <c r="Y23" i="1"/>
  <c r="Z22" i="1"/>
  <c r="AS22" i="1" s="1"/>
  <c r="AU22" i="1" s="1"/>
  <c r="AV22" i="1" l="1"/>
  <c r="AW22" i="1"/>
  <c r="Y24" i="1"/>
  <c r="Z23" i="1"/>
  <c r="AS23" i="1" s="1"/>
  <c r="AU23" i="1" s="1"/>
  <c r="AV23" i="1" l="1"/>
  <c r="AW23" i="1" s="1"/>
  <c r="Y25" i="1"/>
  <c r="Z24" i="1"/>
  <c r="AS24" i="1" s="1"/>
  <c r="AU24" i="1" s="1"/>
  <c r="AV24" i="1" l="1"/>
  <c r="AW24" i="1"/>
  <c r="Y26" i="1"/>
  <c r="Z25" i="1"/>
  <c r="AS25" i="1" s="1"/>
  <c r="AU25" i="1" s="1"/>
  <c r="AV25" i="1" l="1"/>
  <c r="AW25" i="1" s="1"/>
  <c r="Y27" i="1"/>
  <c r="Z26" i="1"/>
  <c r="AS26" i="1" s="1"/>
  <c r="AU26" i="1" s="1"/>
  <c r="AV26" i="1" l="1"/>
  <c r="AW26" i="1" s="1"/>
  <c r="Y28" i="1"/>
  <c r="Z27" i="1"/>
  <c r="AS27" i="1" s="1"/>
  <c r="AU27" i="1" s="1"/>
  <c r="AV27" i="1" l="1"/>
  <c r="AW27" i="1" s="1"/>
  <c r="Y29" i="1"/>
  <c r="Z28" i="1"/>
  <c r="AS28" i="1" s="1"/>
  <c r="AU28" i="1" s="1"/>
  <c r="AV28" i="1" l="1"/>
  <c r="AW28" i="1"/>
  <c r="Y30" i="1"/>
  <c r="Z29" i="1"/>
  <c r="AS29" i="1" s="1"/>
  <c r="AU29" i="1" s="1"/>
  <c r="AV29" i="1" l="1"/>
  <c r="AW29" i="1"/>
  <c r="Y31" i="1"/>
  <c r="Z30" i="1"/>
  <c r="AS30" i="1" s="1"/>
  <c r="AU30" i="1" s="1"/>
  <c r="AV30" i="1" l="1"/>
  <c r="AW30" i="1" s="1"/>
  <c r="Y32" i="1"/>
  <c r="Z31" i="1"/>
  <c r="AS31" i="1" s="1"/>
  <c r="AU31" i="1" s="1"/>
  <c r="AV31" i="1" l="1"/>
  <c r="AW31" i="1" s="1"/>
  <c r="Y33" i="1"/>
  <c r="Z32" i="1"/>
  <c r="AS32" i="1" s="1"/>
  <c r="AU32" i="1" s="1"/>
  <c r="AW32" i="1" l="1"/>
  <c r="AV32" i="1"/>
  <c r="Y34" i="1"/>
  <c r="Z33" i="1"/>
  <c r="AS33" i="1" s="1"/>
  <c r="AU33" i="1" s="1"/>
  <c r="AV33" i="1" l="1"/>
  <c r="AW33" i="1" s="1"/>
  <c r="Y35" i="1"/>
  <c r="Z34" i="1"/>
  <c r="AS34" i="1" s="1"/>
  <c r="AU34" i="1" s="1"/>
  <c r="AV34" i="1" l="1"/>
  <c r="AW34" i="1" s="1"/>
  <c r="Y36" i="1"/>
  <c r="Z35" i="1"/>
  <c r="AS35" i="1" s="1"/>
  <c r="AU35" i="1" s="1"/>
  <c r="AV35" i="1" l="1"/>
  <c r="AW35" i="1" s="1"/>
  <c r="Y37" i="1"/>
  <c r="Z36" i="1"/>
  <c r="AS36" i="1" s="1"/>
  <c r="AU36" i="1" s="1"/>
  <c r="AV36" i="1" l="1"/>
  <c r="AW36" i="1" s="1"/>
  <c r="Y38" i="1"/>
  <c r="Z37" i="1"/>
  <c r="AS37" i="1" s="1"/>
  <c r="AU37" i="1" s="1"/>
  <c r="AV37" i="1" l="1"/>
  <c r="AW37" i="1" s="1"/>
  <c r="Y39" i="1"/>
  <c r="Z38" i="1"/>
  <c r="AS38" i="1" s="1"/>
  <c r="AU38" i="1" s="1"/>
  <c r="AV38" i="1" l="1"/>
  <c r="AW38" i="1" s="1"/>
  <c r="Y40" i="1"/>
  <c r="Z39" i="1"/>
  <c r="AS39" i="1" s="1"/>
  <c r="AU39" i="1" s="1"/>
  <c r="AV39" i="1" l="1"/>
  <c r="AW39" i="1" s="1"/>
  <c r="Y41" i="1"/>
  <c r="Z40" i="1"/>
  <c r="AS40" i="1" s="1"/>
  <c r="AU40" i="1" s="1"/>
  <c r="AV40" i="1" l="1"/>
  <c r="AW40" i="1" s="1"/>
  <c r="Y42" i="1"/>
  <c r="Z41" i="1"/>
  <c r="AS41" i="1" s="1"/>
  <c r="AU41" i="1" s="1"/>
  <c r="AV41" i="1" l="1"/>
  <c r="AW41" i="1" s="1"/>
  <c r="Y43" i="1"/>
  <c r="Z42" i="1"/>
  <c r="AS42" i="1" s="1"/>
  <c r="AU42" i="1" s="1"/>
  <c r="AV42" i="1" l="1"/>
  <c r="AW42" i="1" s="1"/>
  <c r="Y44" i="1"/>
  <c r="Z43" i="1"/>
  <c r="AS43" i="1" s="1"/>
  <c r="AU43" i="1" s="1"/>
  <c r="AV43" i="1" l="1"/>
  <c r="AW43" i="1" s="1"/>
  <c r="Y45" i="1"/>
  <c r="Z44" i="1"/>
  <c r="AS44" i="1" s="1"/>
  <c r="AU44" i="1" s="1"/>
  <c r="AV44" i="1" l="1"/>
  <c r="AW44" i="1" s="1"/>
  <c r="Y46" i="1"/>
  <c r="Z45" i="1"/>
  <c r="AS45" i="1" s="1"/>
  <c r="AU45" i="1" s="1"/>
  <c r="AV45" i="1" l="1"/>
  <c r="AW45" i="1" s="1"/>
  <c r="Y47" i="1"/>
  <c r="Z46" i="1"/>
  <c r="AS46" i="1" s="1"/>
  <c r="AU46" i="1" s="1"/>
  <c r="AV46" i="1" l="1"/>
  <c r="AW46" i="1" s="1"/>
  <c r="Y48" i="1"/>
  <c r="Z47" i="1"/>
  <c r="AS47" i="1" s="1"/>
  <c r="AU47" i="1" s="1"/>
  <c r="AV47" i="1" l="1"/>
  <c r="AW47" i="1" s="1"/>
  <c r="Y49" i="1"/>
  <c r="Z48" i="1"/>
  <c r="AS48" i="1" s="1"/>
  <c r="AU48" i="1" s="1"/>
  <c r="AV48" i="1" l="1"/>
  <c r="AW48" i="1" s="1"/>
  <c r="Y50" i="1"/>
  <c r="Z49" i="1"/>
  <c r="AS49" i="1" s="1"/>
  <c r="AU49" i="1" s="1"/>
  <c r="AV49" i="1" l="1"/>
  <c r="AW49" i="1" s="1"/>
  <c r="Y51" i="1"/>
  <c r="Z50" i="1"/>
  <c r="AS50" i="1" s="1"/>
  <c r="AU50" i="1" s="1"/>
  <c r="AV50" i="1" l="1"/>
  <c r="AW50" i="1" s="1"/>
  <c r="Y52" i="1"/>
  <c r="Z51" i="1"/>
  <c r="AS51" i="1" s="1"/>
  <c r="AU51" i="1" s="1"/>
  <c r="AV51" i="1" l="1"/>
  <c r="AW51" i="1" s="1"/>
  <c r="Y53" i="1"/>
  <c r="Z52" i="1"/>
  <c r="AS52" i="1" s="1"/>
  <c r="AU52" i="1" s="1"/>
  <c r="AV52" i="1" l="1"/>
  <c r="AW52" i="1" s="1"/>
  <c r="Y54" i="1"/>
  <c r="Z53" i="1"/>
  <c r="AS53" i="1" s="1"/>
  <c r="AU53" i="1" s="1"/>
  <c r="AV53" i="1" l="1"/>
  <c r="AW53" i="1" s="1"/>
  <c r="Z54" i="1"/>
  <c r="AS54" i="1" s="1"/>
  <c r="AU54" i="1" l="1"/>
  <c r="AS55" i="1"/>
  <c r="AU56" i="1" s="1"/>
  <c r="Z55" i="1"/>
  <c r="AV54" i="1" l="1"/>
  <c r="AV55" i="1" s="1"/>
  <c r="AU55" i="1"/>
  <c r="F3" i="1" s="1"/>
  <c r="AW54" i="1" l="1"/>
  <c r="AW55" i="1" s="1"/>
  <c r="F2" i="1" s="1"/>
  <c r="AW56" i="1"/>
  <c r="F4" i="1"/>
</calcChain>
</file>

<file path=xl/sharedStrings.xml><?xml version="1.0" encoding="utf-8"?>
<sst xmlns="http://schemas.openxmlformats.org/spreadsheetml/2006/main" count="554" uniqueCount="167">
  <si>
    <t>Załącznik Nr 2.1.1 – arkusz kalkulacyjny oferty Część 1</t>
  </si>
  <si>
    <t>Cena jednostkowa netto energii elektrycznej w zł/ kWh</t>
  </si>
  <si>
    <t>0,0000</t>
  </si>
  <si>
    <t>Cena oferty brutto ogółem</t>
  </si>
  <si>
    <t>Cena oferty netto ogółem</t>
  </si>
  <si>
    <t>VAT</t>
  </si>
  <si>
    <t>W powyżej zaznaczonej komórce żółtym kolorem należy wpisać cenę jednostkową za 1 kWh zachowując format ceny.</t>
  </si>
  <si>
    <t>Lp.</t>
  </si>
  <si>
    <t>Nazwa Nabywcy</t>
  </si>
  <si>
    <t>Kod</t>
  </si>
  <si>
    <t>Miejscowość</t>
  </si>
  <si>
    <t>Adres</t>
  </si>
  <si>
    <t>NIP</t>
  </si>
  <si>
    <t>Moc umowna [kW]</t>
  </si>
  <si>
    <t>Grupa taryfowa</t>
  </si>
  <si>
    <t>Zużycie roczne w kWh</t>
  </si>
  <si>
    <t>Ilość ppe</t>
  </si>
  <si>
    <t>Ilość miesięcy</t>
  </si>
  <si>
    <t>Cena energii elektrycznej w zł/kWh</t>
  </si>
  <si>
    <t>Koszt energii elektrycznej</t>
  </si>
  <si>
    <t>Cena jednostkowa opłaty abonamentowej [zł/mc]</t>
  </si>
  <si>
    <t>Koszt opłaty abonamentowej</t>
  </si>
  <si>
    <t>Cena jednostkowa opłaty przejściowej [zł/kW/mc]</t>
  </si>
  <si>
    <t>Koszt opłaty przejściowej</t>
  </si>
  <si>
    <t>Cena jednostkowa składnika stałego stawki sieciowej [zł/kW/mc]</t>
  </si>
  <si>
    <t>Koszt składnika stałego stawki sieciowej</t>
  </si>
  <si>
    <t>Cena jednostkowa opłaty OZE [zł/MWh]</t>
  </si>
  <si>
    <t>Koszt oplaty OZE</t>
  </si>
  <si>
    <t>Opłata kogeneracyjna [zł/kWh]</t>
  </si>
  <si>
    <t>Koszt opłaty kogeneracyjnej</t>
  </si>
  <si>
    <t>Cena jedntostkowa stawki opłaty jakościowej [zł/kWh]</t>
  </si>
  <si>
    <t>Koszt stawki opłaty jakościowej</t>
  </si>
  <si>
    <t>Cena jednostkowa składnika zmiennego stawki sieciowej w s1 [zł/kWh]</t>
  </si>
  <si>
    <t>Koszt składnika zmiennego stawki sieciowej w s1</t>
  </si>
  <si>
    <t>Cena jednostkowa składnika zmiennego stawki sieciowej w s2 [zł/kWh]</t>
  </si>
  <si>
    <t xml:space="preserve">Koszt składnika zmiennego stawki sieciowej w s2 </t>
  </si>
  <si>
    <t>Cena jednostkowa składnika zmiennego stawki sieciowej w s3 [zł/kWh]</t>
  </si>
  <si>
    <t>Koszt składnika zmiennego stawki sieciowej w s3</t>
  </si>
  <si>
    <t>Koszt  energii netto</t>
  </si>
  <si>
    <t>Koszt dystrybucji netto</t>
  </si>
  <si>
    <t>S1</t>
  </si>
  <si>
    <t>S2</t>
  </si>
  <si>
    <t>S3</t>
  </si>
  <si>
    <t>Razem</t>
  </si>
  <si>
    <t>C12b</t>
  </si>
  <si>
    <t>Gmina Jonkowo</t>
  </si>
  <si>
    <t>11-042</t>
  </si>
  <si>
    <t>Jonkowo</t>
  </si>
  <si>
    <t>Klonowa 2</t>
  </si>
  <si>
    <t>Nazwa obiektu</t>
  </si>
  <si>
    <t>Nr lokalu</t>
  </si>
  <si>
    <t>Nr PPE</t>
  </si>
  <si>
    <t>Oświetlenie ulic</t>
  </si>
  <si>
    <t>Nowe Kawkowo</t>
  </si>
  <si>
    <t>PL 0037 64012 30115 93</t>
  </si>
  <si>
    <t>PL 0037 64012 30144 25</t>
  </si>
  <si>
    <t>Wołowno</t>
  </si>
  <si>
    <t>PL 0037 64012 30191 72</t>
  </si>
  <si>
    <t>Stękiny</t>
  </si>
  <si>
    <t>PL 0037 64012 30255 39</t>
  </si>
  <si>
    <t>Szałstry</t>
  </si>
  <si>
    <t>PL 0037 64012 30300 84</t>
  </si>
  <si>
    <t>Bałąg</t>
  </si>
  <si>
    <t>PL 0037 64012 30340 27</t>
  </si>
  <si>
    <t>Gamerki Wielkie</t>
  </si>
  <si>
    <t>PL 0037 64012 30550 43</t>
  </si>
  <si>
    <t>Kajny</t>
  </si>
  <si>
    <t>14A</t>
  </si>
  <si>
    <t>PL 0037 63011 89891 43</t>
  </si>
  <si>
    <t>Mątki</t>
  </si>
  <si>
    <t>TR 0-227</t>
  </si>
  <si>
    <t>PL 0037 63011 90408 75</t>
  </si>
  <si>
    <t>11-041</t>
  </si>
  <si>
    <t xml:space="preserve">Olsztyn </t>
  </si>
  <si>
    <t>Warkały</t>
  </si>
  <si>
    <t>TR 0 173</t>
  </si>
  <si>
    <t>PL 0037 63011 90448 18</t>
  </si>
  <si>
    <t>TR 0 241</t>
  </si>
  <si>
    <t>PL 0037 63011 90451 21</t>
  </si>
  <si>
    <t>Warkały, Pogodna Miła/ Radosna</t>
  </si>
  <si>
    <t>PL 0037 63013 32241 94</t>
  </si>
  <si>
    <t>19B</t>
  </si>
  <si>
    <t>PL 0037 63011 90501 71</t>
  </si>
  <si>
    <t>Stare Kawkowo</t>
  </si>
  <si>
    <t>PL 0037 64012 30093 71</t>
  </si>
  <si>
    <t>Godki</t>
  </si>
  <si>
    <t>TR. 0 314</t>
  </si>
  <si>
    <t>PL 0037 63011 93145 96</t>
  </si>
  <si>
    <t>Pupki</t>
  </si>
  <si>
    <t>TR. 0-291/14A</t>
  </si>
  <si>
    <t>PL 0037 63011 93123 74</t>
  </si>
  <si>
    <t>Łomy</t>
  </si>
  <si>
    <t>TR. 0 40</t>
  </si>
  <si>
    <t>PL 0037 63011 93079 30</t>
  </si>
  <si>
    <t>Garzewko</t>
  </si>
  <si>
    <t>TR. O-960</t>
  </si>
  <si>
    <t>PL 0037 63011 93060 11</t>
  </si>
  <si>
    <t>7A SO-243</t>
  </si>
  <si>
    <t>PL 0037 63011 92985 33</t>
  </si>
  <si>
    <t>Polejki</t>
  </si>
  <si>
    <t>PL 0037 63011 92942 87</t>
  </si>
  <si>
    <t>Węgajty</t>
  </si>
  <si>
    <t>TR. O 222</t>
  </si>
  <si>
    <t>PL 0037 63011 78760 67</t>
  </si>
  <si>
    <t>Giedajty</t>
  </si>
  <si>
    <t>SR. TR 0-636</t>
  </si>
  <si>
    <t>PL 0037 63011 78736 43</t>
  </si>
  <si>
    <t>TR. 0-1075</t>
  </si>
  <si>
    <t>PL 0037 63011 78660 64</t>
  </si>
  <si>
    <t>TR. O 240</t>
  </si>
  <si>
    <t>PL 0037 63011 78632 36</t>
  </si>
  <si>
    <t>Porbady</t>
  </si>
  <si>
    <t>TR O 383</t>
  </si>
  <si>
    <t>PL 0037 63011 78601 05</t>
  </si>
  <si>
    <t>Wrzesina</t>
  </si>
  <si>
    <t>TR. O-197</t>
  </si>
  <si>
    <t>PL 0037 63011 78511 12</t>
  </si>
  <si>
    <t>O/787</t>
  </si>
  <si>
    <t>PL 0037 63011 81976 82</t>
  </si>
  <si>
    <t>Jonkowo ul. Lipowa</t>
  </si>
  <si>
    <t>0/172</t>
  </si>
  <si>
    <t>PL 0037 63011 81991 00</t>
  </si>
  <si>
    <t>TR. O-176</t>
  </si>
  <si>
    <t>PL 0037 63011 81996 05</t>
  </si>
  <si>
    <t>Jonkowo ul. Olsztyńska</t>
  </si>
  <si>
    <t>PL 0037 63011 82037 46</t>
  </si>
  <si>
    <t>PL 0037 63011 82083 92</t>
  </si>
  <si>
    <t>PL 0037 63011 82089 01</t>
  </si>
  <si>
    <t>0/454</t>
  </si>
  <si>
    <t>PL 0037 63011 82157 69</t>
  </si>
  <si>
    <t>0/646</t>
  </si>
  <si>
    <t>PL 0037 63011 82158 70</t>
  </si>
  <si>
    <t>0-347</t>
  </si>
  <si>
    <t>PL 0037 63011 82168 80</t>
  </si>
  <si>
    <t>Jonkowo ul. Spacerowa</t>
  </si>
  <si>
    <t>PL 0037 63011 82176 88</t>
  </si>
  <si>
    <t>Jonkowo ul. Poranna</t>
  </si>
  <si>
    <t>PL 0037 63011 82586 13</t>
  </si>
  <si>
    <t>Jonkowo ul. Dębowa</t>
  </si>
  <si>
    <t>PL 0037 63013 48312 63</t>
  </si>
  <si>
    <t>Olsztyn</t>
  </si>
  <si>
    <t>Gutkowo ul. Radosna Miła/ Gościnna</t>
  </si>
  <si>
    <t>PL 0037 63013 32079 29</t>
  </si>
  <si>
    <t>Gutkowo ul.Gościnna / Cyprysowa</t>
  </si>
  <si>
    <t>PL 0037 63013 54479 22</t>
  </si>
  <si>
    <t>Warkały ul. Jaśminowa</t>
  </si>
  <si>
    <t>PL 0037 63003 58730 75</t>
  </si>
  <si>
    <t>Jonkowo ul. Księcia Witolda</t>
  </si>
  <si>
    <t>PL 0037 63003 59683 58</t>
  </si>
  <si>
    <t>Gamerki Małe</t>
  </si>
  <si>
    <t>PL 0037 6400 3597 9557</t>
  </si>
  <si>
    <t>oświetlenie ulic</t>
  </si>
  <si>
    <t>Jonkowo oś. Królewskie</t>
  </si>
  <si>
    <t>dz. 6-233/1</t>
  </si>
  <si>
    <t>PL 0037 6300 0009 2803</t>
  </si>
  <si>
    <t>Osiedle Południe (Jonkowo)</t>
  </si>
  <si>
    <t>dz.194/14 dz. 198/8</t>
  </si>
  <si>
    <t>PL 0037 6300 0031 8503</t>
  </si>
  <si>
    <t>Warkały ul. Szczęśliwa</t>
  </si>
  <si>
    <t>dz. 91/20</t>
  </si>
  <si>
    <t>PL 0037 6300 0031 8410</t>
  </si>
  <si>
    <t>Zielona</t>
  </si>
  <si>
    <t>dz. 6-3/5</t>
  </si>
  <si>
    <t>PL 0037 6300 0097 3008</t>
  </si>
  <si>
    <t>Zużycie w okresie trwania umowy w kWh</t>
  </si>
  <si>
    <t>Koszt oferty netto</t>
  </si>
  <si>
    <t>Koszt  oferty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</si>
</sst>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0.00000"/>
    <numFmt numFmtId="165" formatCode="#,##0.000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49" fontId="3" fillId="2" borderId="3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3" fontId="4" fillId="0" borderId="0" xfId="0" applyNumberFormat="1" applyFont="1" applyFill="1"/>
    <xf numFmtId="0" fontId="3" fillId="0" borderId="0" xfId="0" applyFont="1" applyFill="1"/>
    <xf numFmtId="49" fontId="4" fillId="0" borderId="0" xfId="0" applyNumberFormat="1" applyFont="1" applyFill="1"/>
    <xf numFmtId="44" fontId="4" fillId="0" borderId="0" xfId="1" applyFont="1" applyFill="1"/>
    <xf numFmtId="44" fontId="4" fillId="0" borderId="0" xfId="1" applyFont="1" applyFill="1" applyAlignment="1"/>
    <xf numFmtId="44" fontId="4" fillId="0" borderId="3" xfId="0" applyNumberFormat="1" applyFont="1" applyFill="1" applyBorder="1"/>
    <xf numFmtId="0" fontId="5" fillId="0" borderId="1" xfId="0" applyFont="1" applyFill="1" applyBorder="1" applyAlignment="1"/>
    <xf numFmtId="164" fontId="4" fillId="0" borderId="0" xfId="0" applyNumberFormat="1" applyFont="1" applyFill="1"/>
    <xf numFmtId="0" fontId="4" fillId="0" borderId="0" xfId="0" applyFont="1" applyFill="1" applyBorder="1" applyAlignment="1"/>
    <xf numFmtId="0" fontId="4" fillId="0" borderId="0" xfId="0" applyFont="1" applyFill="1" applyAlignment="1"/>
    <xf numFmtId="3" fontId="3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right" vertical="center"/>
    </xf>
    <xf numFmtId="44" fontId="3" fillId="0" borderId="3" xfId="1" applyFont="1" applyFill="1" applyBorder="1" applyAlignment="1">
      <alignment vertical="center"/>
    </xf>
    <xf numFmtId="2" fontId="6" fillId="0" borderId="3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vertical="center"/>
    </xf>
    <xf numFmtId="44" fontId="4" fillId="0" borderId="3" xfId="0" applyNumberFormat="1" applyFont="1" applyFill="1" applyBorder="1" applyAlignment="1">
      <alignment vertical="center"/>
    </xf>
    <xf numFmtId="44" fontId="5" fillId="0" borderId="3" xfId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right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wrapText="1"/>
    </xf>
    <xf numFmtId="0" fontId="10" fillId="0" borderId="3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166" fontId="6" fillId="0" borderId="3" xfId="0" applyNumberFormat="1" applyFont="1" applyFill="1" applyBorder="1" applyAlignment="1">
      <alignment vertical="center"/>
    </xf>
    <xf numFmtId="44" fontId="4" fillId="0" borderId="0" xfId="0" applyNumberFormat="1" applyFont="1" applyFill="1"/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4" fontId="3" fillId="0" borderId="6" xfId="1" applyFont="1" applyFill="1" applyBorder="1" applyAlignment="1">
      <alignment horizontal="center" vertical="center" wrapText="1"/>
    </xf>
    <xf numFmtId="44" fontId="3" fillId="0" borderId="7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7"/>
  <sheetViews>
    <sheetView tabSelected="1" workbookViewId="0">
      <selection activeCell="K19" sqref="K19"/>
    </sheetView>
  </sheetViews>
  <sheetFormatPr defaultColWidth="9.109375" defaultRowHeight="12" x14ac:dyDescent="0.25"/>
  <cols>
    <col min="1" max="1" width="3.5546875" style="2" customWidth="1"/>
    <col min="2" max="2" width="20.44140625" style="2" customWidth="1"/>
    <col min="3" max="3" width="5.6640625" style="2" customWidth="1"/>
    <col min="4" max="4" width="13.33203125" style="2" customWidth="1"/>
    <col min="5" max="5" width="12.6640625" style="2" customWidth="1"/>
    <col min="6" max="6" width="11.88671875" style="2" customWidth="1"/>
    <col min="7" max="7" width="12.33203125" style="2" customWidth="1"/>
    <col min="8" max="8" width="6.77734375" style="2" customWidth="1"/>
    <col min="9" max="9" width="8.109375" style="2" customWidth="1"/>
    <col min="10" max="10" width="21.33203125" style="2" customWidth="1"/>
    <col min="11" max="11" width="10.77734375" style="2" customWidth="1"/>
    <col min="12" max="12" width="17" style="2" customWidth="1"/>
    <col min="13" max="13" width="8.5546875" style="3" customWidth="1"/>
    <col min="14" max="14" width="8.44140625" style="3" customWidth="1"/>
    <col min="15" max="15" width="8.109375" style="3" customWidth="1"/>
    <col min="16" max="16" width="9.109375" style="3" customWidth="1"/>
    <col min="17" max="17" width="9.109375" style="2" customWidth="1"/>
    <col min="18" max="22" width="10" style="4" customWidth="1"/>
    <col min="23" max="23" width="9.33203125" style="5" customWidth="1"/>
    <col min="24" max="24" width="9.109375" style="6" customWidth="1"/>
    <col min="25" max="25" width="10.44140625" style="6" customWidth="1"/>
    <col min="26" max="27" width="13" style="6" customWidth="1"/>
    <col min="28" max="28" width="11.88671875" style="6" customWidth="1"/>
    <col min="29" max="29" width="14.44140625" style="6" customWidth="1"/>
    <col min="30" max="30" width="9.88671875" style="7" customWidth="1"/>
    <col min="31" max="31" width="13.33203125" style="6" customWidth="1"/>
    <col min="32" max="32" width="13.33203125" style="7" customWidth="1"/>
    <col min="33" max="33" width="9.6640625" style="6" customWidth="1"/>
    <col min="34" max="36" width="15.6640625" style="7" customWidth="1"/>
    <col min="37" max="37" width="13.33203125" style="2" customWidth="1"/>
    <col min="38" max="38" width="13.33203125" style="7" customWidth="1"/>
    <col min="39" max="39" width="13.33203125" style="2" customWidth="1"/>
    <col min="40" max="40" width="13.33203125" style="7" customWidth="1"/>
    <col min="41" max="41" width="13.33203125" style="2" customWidth="1"/>
    <col min="42" max="42" width="13.33203125" style="7" customWidth="1"/>
    <col min="43" max="43" width="13.33203125" style="2" customWidth="1"/>
    <col min="44" max="44" width="13.33203125" style="7" customWidth="1"/>
    <col min="45" max="45" width="13.33203125" style="2" customWidth="1"/>
    <col min="46" max="47" width="13.33203125" style="7" customWidth="1"/>
    <col min="48" max="48" width="13.33203125" style="2" customWidth="1"/>
    <col min="49" max="49" width="13.33203125" style="7" customWidth="1"/>
    <col min="50" max="16384" width="9.109375" style="2"/>
  </cols>
  <sheetData>
    <row r="1" spans="1:49" ht="12.75" customHeight="1" x14ac:dyDescent="0.25">
      <c r="A1" s="63" t="s">
        <v>0</v>
      </c>
      <c r="B1" s="63"/>
      <c r="C1" s="64"/>
      <c r="D1" s="61" t="s">
        <v>1</v>
      </c>
      <c r="E1" s="62"/>
      <c r="F1" s="1" t="s">
        <v>2</v>
      </c>
      <c r="AP1" s="8"/>
      <c r="AQ1" s="8"/>
      <c r="AT1" s="8"/>
      <c r="AU1" s="8"/>
      <c r="AV1" s="8"/>
    </row>
    <row r="2" spans="1:49" ht="12.75" customHeight="1" x14ac:dyDescent="0.25">
      <c r="A2" s="63"/>
      <c r="B2" s="63"/>
      <c r="C2" s="64"/>
      <c r="D2" s="59" t="s">
        <v>3</v>
      </c>
      <c r="E2" s="60"/>
      <c r="F2" s="9">
        <f>AW55</f>
        <v>198856.74302400002</v>
      </c>
    </row>
    <row r="3" spans="1:49" ht="12.75" customHeight="1" x14ac:dyDescent="0.25">
      <c r="A3" s="63"/>
      <c r="B3" s="63"/>
      <c r="C3" s="64"/>
      <c r="D3" s="59" t="s">
        <v>4</v>
      </c>
      <c r="E3" s="60"/>
      <c r="F3" s="9">
        <f>AU55</f>
        <v>161672.14880000005</v>
      </c>
      <c r="G3" s="48"/>
    </row>
    <row r="4" spans="1:49" ht="12.75" customHeight="1" x14ac:dyDescent="0.25">
      <c r="A4" s="63"/>
      <c r="B4" s="63"/>
      <c r="C4" s="64"/>
      <c r="D4" s="59" t="s">
        <v>5</v>
      </c>
      <c r="E4" s="60"/>
      <c r="F4" s="9">
        <f>AV55</f>
        <v>37184.594224</v>
      </c>
    </row>
    <row r="5" spans="1:49" ht="12.75" customHeight="1" x14ac:dyDescent="0.25">
      <c r="A5" s="65"/>
      <c r="B5" s="65"/>
      <c r="C5" s="66"/>
      <c r="D5" s="10" t="s">
        <v>6</v>
      </c>
      <c r="AM5" s="11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3" customFormat="1" ht="71.25" customHeight="1" x14ac:dyDescent="0.25">
      <c r="A6" s="57" t="s">
        <v>7</v>
      </c>
      <c r="B6" s="55" t="s">
        <v>8</v>
      </c>
      <c r="C6" s="55" t="s">
        <v>9</v>
      </c>
      <c r="D6" s="55" t="s">
        <v>10</v>
      </c>
      <c r="E6" s="55" t="s">
        <v>11</v>
      </c>
      <c r="F6" s="55" t="s">
        <v>12</v>
      </c>
      <c r="G6" s="67" t="s">
        <v>49</v>
      </c>
      <c r="H6" s="67" t="s">
        <v>9</v>
      </c>
      <c r="I6" s="67" t="s">
        <v>10</v>
      </c>
      <c r="J6" s="67" t="s">
        <v>11</v>
      </c>
      <c r="K6" s="67" t="s">
        <v>50</v>
      </c>
      <c r="L6" s="67" t="s">
        <v>51</v>
      </c>
      <c r="M6" s="55" t="s">
        <v>13</v>
      </c>
      <c r="N6" s="55" t="s">
        <v>14</v>
      </c>
      <c r="O6" s="72" t="s">
        <v>15</v>
      </c>
      <c r="P6" s="73"/>
      <c r="Q6" s="73"/>
      <c r="R6" s="74"/>
      <c r="S6" s="72" t="s">
        <v>164</v>
      </c>
      <c r="T6" s="73"/>
      <c r="U6" s="73"/>
      <c r="V6" s="74"/>
      <c r="W6" s="69" t="s">
        <v>16</v>
      </c>
      <c r="X6" s="49" t="s">
        <v>17</v>
      </c>
      <c r="Y6" s="49" t="s">
        <v>18</v>
      </c>
      <c r="Z6" s="49" t="s">
        <v>19</v>
      </c>
      <c r="AA6" s="49" t="s">
        <v>20</v>
      </c>
      <c r="AB6" s="51" t="s">
        <v>21</v>
      </c>
      <c r="AC6" s="49" t="s">
        <v>22</v>
      </c>
      <c r="AD6" s="51" t="s">
        <v>23</v>
      </c>
      <c r="AE6" s="49" t="s">
        <v>24</v>
      </c>
      <c r="AF6" s="51" t="s">
        <v>25</v>
      </c>
      <c r="AG6" s="49" t="s">
        <v>26</v>
      </c>
      <c r="AH6" s="51" t="s">
        <v>27</v>
      </c>
      <c r="AI6" s="51" t="s">
        <v>28</v>
      </c>
      <c r="AJ6" s="51" t="s">
        <v>29</v>
      </c>
      <c r="AK6" s="49" t="s">
        <v>30</v>
      </c>
      <c r="AL6" s="51" t="s">
        <v>31</v>
      </c>
      <c r="AM6" s="53" t="s">
        <v>32</v>
      </c>
      <c r="AN6" s="51" t="s">
        <v>33</v>
      </c>
      <c r="AO6" s="53" t="s">
        <v>34</v>
      </c>
      <c r="AP6" s="51" t="s">
        <v>35</v>
      </c>
      <c r="AQ6" s="53" t="s">
        <v>36</v>
      </c>
      <c r="AR6" s="51" t="s">
        <v>37</v>
      </c>
      <c r="AS6" s="53" t="s">
        <v>38</v>
      </c>
      <c r="AT6" s="53" t="s">
        <v>39</v>
      </c>
      <c r="AU6" s="53" t="s">
        <v>165</v>
      </c>
      <c r="AV6" s="53" t="s">
        <v>5</v>
      </c>
      <c r="AW6" s="53" t="s">
        <v>166</v>
      </c>
    </row>
    <row r="7" spans="1:49" s="13" customFormat="1" ht="22.95" customHeight="1" x14ac:dyDescent="0.25">
      <c r="A7" s="58"/>
      <c r="B7" s="56"/>
      <c r="C7" s="56"/>
      <c r="D7" s="56"/>
      <c r="E7" s="56"/>
      <c r="F7" s="56"/>
      <c r="G7" s="68"/>
      <c r="H7" s="68"/>
      <c r="I7" s="68"/>
      <c r="J7" s="68"/>
      <c r="K7" s="68"/>
      <c r="L7" s="68"/>
      <c r="M7" s="71"/>
      <c r="N7" s="56"/>
      <c r="O7" s="14" t="s">
        <v>40</v>
      </c>
      <c r="P7" s="14" t="s">
        <v>41</v>
      </c>
      <c r="Q7" s="14" t="s">
        <v>42</v>
      </c>
      <c r="R7" s="14" t="s">
        <v>43</v>
      </c>
      <c r="S7" s="14" t="s">
        <v>40</v>
      </c>
      <c r="T7" s="14" t="s">
        <v>41</v>
      </c>
      <c r="U7" s="14" t="s">
        <v>42</v>
      </c>
      <c r="V7" s="14" t="s">
        <v>43</v>
      </c>
      <c r="W7" s="70"/>
      <c r="X7" s="50"/>
      <c r="Y7" s="50"/>
      <c r="Z7" s="50"/>
      <c r="AA7" s="50"/>
      <c r="AB7" s="52"/>
      <c r="AC7" s="50"/>
      <c r="AD7" s="52"/>
      <c r="AE7" s="50"/>
      <c r="AF7" s="52"/>
      <c r="AG7" s="50"/>
      <c r="AH7" s="52"/>
      <c r="AI7" s="52"/>
      <c r="AJ7" s="52"/>
      <c r="AK7" s="50"/>
      <c r="AL7" s="52"/>
      <c r="AM7" s="54"/>
      <c r="AN7" s="52"/>
      <c r="AO7" s="54"/>
      <c r="AP7" s="52"/>
      <c r="AQ7" s="54"/>
      <c r="AR7" s="52"/>
      <c r="AS7" s="54"/>
      <c r="AT7" s="54"/>
      <c r="AU7" s="54"/>
      <c r="AV7" s="54"/>
      <c r="AW7" s="54"/>
    </row>
    <row r="8" spans="1:49" s="13" customFormat="1" ht="14.25" customHeight="1" x14ac:dyDescent="0.25">
      <c r="A8" s="27">
        <v>1</v>
      </c>
      <c r="B8" s="28" t="s">
        <v>45</v>
      </c>
      <c r="C8" s="29" t="s">
        <v>46</v>
      </c>
      <c r="D8" s="29" t="s">
        <v>47</v>
      </c>
      <c r="E8" s="30" t="s">
        <v>48</v>
      </c>
      <c r="F8" s="31">
        <v>7393851111</v>
      </c>
      <c r="G8" s="33" t="s">
        <v>52</v>
      </c>
      <c r="H8" s="34" t="s">
        <v>46</v>
      </c>
      <c r="I8" s="34" t="s">
        <v>47</v>
      </c>
      <c r="J8" s="34" t="s">
        <v>53</v>
      </c>
      <c r="K8" s="34"/>
      <c r="L8" s="35" t="s">
        <v>54</v>
      </c>
      <c r="M8" s="39">
        <v>13</v>
      </c>
      <c r="N8" s="42" t="s">
        <v>44</v>
      </c>
      <c r="O8" s="40">
        <v>944</v>
      </c>
      <c r="P8" s="40">
        <v>2740</v>
      </c>
      <c r="Q8" s="15">
        <v>0</v>
      </c>
      <c r="R8" s="16">
        <f t="shared" ref="R8:R54" si="0">SUM(O8:Q8)</f>
        <v>3684</v>
      </c>
      <c r="S8" s="46">
        <f>O8*2</f>
        <v>1888</v>
      </c>
      <c r="T8" s="46">
        <f t="shared" ref="T8:V8" si="1">P8*2</f>
        <v>5480</v>
      </c>
      <c r="U8" s="46">
        <f t="shared" si="1"/>
        <v>0</v>
      </c>
      <c r="V8" s="45">
        <f t="shared" si="1"/>
        <v>7368</v>
      </c>
      <c r="W8" s="17">
        <v>1</v>
      </c>
      <c r="X8" s="18">
        <v>24</v>
      </c>
      <c r="Y8" s="19" t="str">
        <f>F1</f>
        <v>0,0000</v>
      </c>
      <c r="Z8" s="20">
        <f>R8*Y8</f>
        <v>0</v>
      </c>
      <c r="AA8" s="21">
        <v>3.8</v>
      </c>
      <c r="AB8" s="20">
        <f>X8*AA8</f>
        <v>91.199999999999989</v>
      </c>
      <c r="AC8" s="21">
        <v>0.08</v>
      </c>
      <c r="AD8" s="20">
        <f t="shared" ref="AD8:AD54" si="2">AC8*X8*M8</f>
        <v>24.96</v>
      </c>
      <c r="AE8" s="21">
        <v>4.6100000000000003</v>
      </c>
      <c r="AF8" s="20">
        <f t="shared" ref="AF8:AF54" si="3">AE8*X8*W8*M8</f>
        <v>1438.3200000000002</v>
      </c>
      <c r="AG8" s="21">
        <v>0</v>
      </c>
      <c r="AH8" s="20">
        <f t="shared" ref="AH8:AH54" si="4">AG8*R8</f>
        <v>0</v>
      </c>
      <c r="AI8" s="22">
        <f t="shared" ref="AI8:AI54" si="5">1.58/1000</f>
        <v>1.58E-3</v>
      </c>
      <c r="AJ8" s="20">
        <f>AI8*V8</f>
        <v>11.641439999999999</v>
      </c>
      <c r="AK8" s="22">
        <v>1.2999999999999999E-2</v>
      </c>
      <c r="AL8" s="20">
        <f>AK8*V8</f>
        <v>95.783999999999992</v>
      </c>
      <c r="AM8" s="22">
        <v>0.27129999999999999</v>
      </c>
      <c r="AN8" s="20">
        <f>AM8*S8</f>
        <v>512.21439999999996</v>
      </c>
      <c r="AO8" s="47">
        <v>6.4100000000000004E-2</v>
      </c>
      <c r="AP8" s="20">
        <f>AO8*T8</f>
        <v>351.26800000000003</v>
      </c>
      <c r="AQ8" s="23"/>
      <c r="AR8" s="20">
        <f t="shared" ref="AR8:AR54" si="6">AQ8*Q8</f>
        <v>0</v>
      </c>
      <c r="AS8" s="24">
        <f t="shared" ref="AS8:AS54" si="7">Z8</f>
        <v>0</v>
      </c>
      <c r="AT8" s="24">
        <f>AR8+AP8+AN8+AL8+AJ8+AH8+AF8+AD8+AB8</f>
        <v>2525.3878399999999</v>
      </c>
      <c r="AU8" s="24">
        <f>AS8+AT8</f>
        <v>2525.3878399999999</v>
      </c>
      <c r="AV8" s="24">
        <f>AU8*0.23</f>
        <v>580.83920320000004</v>
      </c>
      <c r="AW8" s="24">
        <f>SUM(AU8:AV8)</f>
        <v>3106.2270432</v>
      </c>
    </row>
    <row r="9" spans="1:49" s="13" customFormat="1" ht="15" customHeight="1" x14ac:dyDescent="0.25">
      <c r="A9" s="32">
        <f>SUM(A8,1)</f>
        <v>2</v>
      </c>
      <c r="B9" s="28" t="s">
        <v>45</v>
      </c>
      <c r="C9" s="29" t="s">
        <v>46</v>
      </c>
      <c r="D9" s="29" t="s">
        <v>47</v>
      </c>
      <c r="E9" s="30" t="s">
        <v>48</v>
      </c>
      <c r="F9" s="31">
        <v>7393851111</v>
      </c>
      <c r="G9" s="33" t="s">
        <v>52</v>
      </c>
      <c r="H9" s="34" t="s">
        <v>46</v>
      </c>
      <c r="I9" s="34" t="s">
        <v>47</v>
      </c>
      <c r="J9" s="34" t="s">
        <v>53</v>
      </c>
      <c r="K9" s="34"/>
      <c r="L9" s="35" t="s">
        <v>55</v>
      </c>
      <c r="M9" s="39">
        <v>13</v>
      </c>
      <c r="N9" s="42" t="s">
        <v>44</v>
      </c>
      <c r="O9" s="40">
        <v>3952</v>
      </c>
      <c r="P9" s="40">
        <v>10956</v>
      </c>
      <c r="Q9" s="15">
        <v>0</v>
      </c>
      <c r="R9" s="16">
        <f t="shared" si="0"/>
        <v>14908</v>
      </c>
      <c r="S9" s="46">
        <f t="shared" ref="S9:S54" si="8">O9*2</f>
        <v>7904</v>
      </c>
      <c r="T9" s="46">
        <f t="shared" ref="T9:T54" si="9">P9*2</f>
        <v>21912</v>
      </c>
      <c r="U9" s="46">
        <f t="shared" ref="U9:U54" si="10">Q9*2</f>
        <v>0</v>
      </c>
      <c r="V9" s="45">
        <f t="shared" ref="V9:V54" si="11">R9*2</f>
        <v>29816</v>
      </c>
      <c r="W9" s="17">
        <v>1</v>
      </c>
      <c r="X9" s="18">
        <v>24</v>
      </c>
      <c r="Y9" s="19" t="str">
        <f t="shared" ref="Y9:Y54" si="12">Y8</f>
        <v>0,0000</v>
      </c>
      <c r="Z9" s="20">
        <f t="shared" ref="Z9:Z54" si="13">R9*Y9</f>
        <v>0</v>
      </c>
      <c r="AA9" s="21">
        <v>3.8</v>
      </c>
      <c r="AB9" s="20">
        <f t="shared" ref="AB9:AB54" si="14">X9*AA9</f>
        <v>91.199999999999989</v>
      </c>
      <c r="AC9" s="21">
        <v>0.08</v>
      </c>
      <c r="AD9" s="20">
        <f t="shared" si="2"/>
        <v>24.96</v>
      </c>
      <c r="AE9" s="21">
        <v>4.6100000000000003</v>
      </c>
      <c r="AF9" s="20">
        <f t="shared" si="3"/>
        <v>1438.3200000000002</v>
      </c>
      <c r="AG9" s="21">
        <v>0</v>
      </c>
      <c r="AH9" s="20">
        <f t="shared" si="4"/>
        <v>0</v>
      </c>
      <c r="AI9" s="22">
        <f t="shared" si="5"/>
        <v>1.58E-3</v>
      </c>
      <c r="AJ9" s="20">
        <f t="shared" ref="AJ9:AJ54" si="15">AI9*V9</f>
        <v>47.109279999999998</v>
      </c>
      <c r="AK9" s="22">
        <v>1.2999999999999999E-2</v>
      </c>
      <c r="AL9" s="20">
        <f t="shared" ref="AL9:AL54" si="16">AK9*V9</f>
        <v>387.608</v>
      </c>
      <c r="AM9" s="22">
        <v>0.27129999999999999</v>
      </c>
      <c r="AN9" s="20">
        <f t="shared" ref="AN9:AN54" si="17">AM9*S9</f>
        <v>2144.3552</v>
      </c>
      <c r="AO9" s="47">
        <v>6.4100000000000004E-2</v>
      </c>
      <c r="AP9" s="20">
        <f t="shared" ref="AP9:AP54" si="18">AO9*T9</f>
        <v>1404.5592000000001</v>
      </c>
      <c r="AQ9" s="23"/>
      <c r="AR9" s="20">
        <f t="shared" si="6"/>
        <v>0</v>
      </c>
      <c r="AS9" s="24">
        <f t="shared" si="7"/>
        <v>0</v>
      </c>
      <c r="AT9" s="24">
        <f t="shared" ref="AT9:AT54" si="19">AR9+AP9+AN9+AL9+AJ9+AH9+AF9+AD9+AB9</f>
        <v>5538.11168</v>
      </c>
      <c r="AU9" s="24">
        <f t="shared" ref="AU9:AU54" si="20">AS9+AT9</f>
        <v>5538.11168</v>
      </c>
      <c r="AV9" s="24">
        <f t="shared" ref="AV9:AV54" si="21">AU9*0.23</f>
        <v>1273.7656864</v>
      </c>
      <c r="AW9" s="24">
        <f t="shared" ref="AW9:AW54" si="22">SUM(AU9:AV9)</f>
        <v>6811.8773664</v>
      </c>
    </row>
    <row r="10" spans="1:49" s="13" customFormat="1" ht="14.25" customHeight="1" x14ac:dyDescent="0.25">
      <c r="A10" s="32">
        <f t="shared" ref="A10:A54" si="23">SUM(A9,1)</f>
        <v>3</v>
      </c>
      <c r="B10" s="28" t="s">
        <v>45</v>
      </c>
      <c r="C10" s="29" t="s">
        <v>46</v>
      </c>
      <c r="D10" s="29" t="s">
        <v>47</v>
      </c>
      <c r="E10" s="30" t="s">
        <v>48</v>
      </c>
      <c r="F10" s="31">
        <v>7393851111</v>
      </c>
      <c r="G10" s="33" t="s">
        <v>52</v>
      </c>
      <c r="H10" s="34" t="s">
        <v>46</v>
      </c>
      <c r="I10" s="34" t="s">
        <v>47</v>
      </c>
      <c r="J10" s="34" t="s">
        <v>56</v>
      </c>
      <c r="K10" s="34"/>
      <c r="L10" s="35" t="s">
        <v>57</v>
      </c>
      <c r="M10" s="39">
        <v>13</v>
      </c>
      <c r="N10" s="42" t="s">
        <v>44</v>
      </c>
      <c r="O10" s="40">
        <v>3168</v>
      </c>
      <c r="P10" s="40">
        <v>8020</v>
      </c>
      <c r="Q10" s="15">
        <v>0</v>
      </c>
      <c r="R10" s="16">
        <f t="shared" si="0"/>
        <v>11188</v>
      </c>
      <c r="S10" s="46">
        <f t="shared" si="8"/>
        <v>6336</v>
      </c>
      <c r="T10" s="46">
        <f t="shared" si="9"/>
        <v>16040</v>
      </c>
      <c r="U10" s="46">
        <f t="shared" si="10"/>
        <v>0</v>
      </c>
      <c r="V10" s="45">
        <f t="shared" si="11"/>
        <v>22376</v>
      </c>
      <c r="W10" s="17">
        <v>1</v>
      </c>
      <c r="X10" s="18">
        <v>24</v>
      </c>
      <c r="Y10" s="19" t="str">
        <f t="shared" si="12"/>
        <v>0,0000</v>
      </c>
      <c r="Z10" s="20">
        <f t="shared" si="13"/>
        <v>0</v>
      </c>
      <c r="AA10" s="21">
        <v>3.8</v>
      </c>
      <c r="AB10" s="20">
        <f t="shared" si="14"/>
        <v>91.199999999999989</v>
      </c>
      <c r="AC10" s="21">
        <v>0.08</v>
      </c>
      <c r="AD10" s="20">
        <f t="shared" si="2"/>
        <v>24.96</v>
      </c>
      <c r="AE10" s="21">
        <v>4.6100000000000003</v>
      </c>
      <c r="AF10" s="20">
        <f t="shared" si="3"/>
        <v>1438.3200000000002</v>
      </c>
      <c r="AG10" s="21">
        <v>0</v>
      </c>
      <c r="AH10" s="20">
        <f t="shared" si="4"/>
        <v>0</v>
      </c>
      <c r="AI10" s="22">
        <f t="shared" si="5"/>
        <v>1.58E-3</v>
      </c>
      <c r="AJ10" s="20">
        <f t="shared" si="15"/>
        <v>35.354080000000003</v>
      </c>
      <c r="AK10" s="22">
        <v>1.2999999999999999E-2</v>
      </c>
      <c r="AL10" s="20">
        <f t="shared" si="16"/>
        <v>290.88799999999998</v>
      </c>
      <c r="AM10" s="22">
        <v>0.27129999999999999</v>
      </c>
      <c r="AN10" s="20">
        <f t="shared" si="17"/>
        <v>1718.9567999999999</v>
      </c>
      <c r="AO10" s="47">
        <v>6.4100000000000004E-2</v>
      </c>
      <c r="AP10" s="20">
        <f t="shared" si="18"/>
        <v>1028.164</v>
      </c>
      <c r="AQ10" s="23"/>
      <c r="AR10" s="20">
        <f t="shared" si="6"/>
        <v>0</v>
      </c>
      <c r="AS10" s="24">
        <f t="shared" si="7"/>
        <v>0</v>
      </c>
      <c r="AT10" s="24">
        <f t="shared" si="19"/>
        <v>4627.8428800000002</v>
      </c>
      <c r="AU10" s="24">
        <f t="shared" si="20"/>
        <v>4627.8428800000002</v>
      </c>
      <c r="AV10" s="24">
        <f t="shared" si="21"/>
        <v>1064.4038624</v>
      </c>
      <c r="AW10" s="24">
        <f t="shared" si="22"/>
        <v>5692.2467424000006</v>
      </c>
    </row>
    <row r="11" spans="1:49" s="13" customFormat="1" ht="11.25" customHeight="1" x14ac:dyDescent="0.25">
      <c r="A11" s="32">
        <f t="shared" si="23"/>
        <v>4</v>
      </c>
      <c r="B11" s="28" t="s">
        <v>45</v>
      </c>
      <c r="C11" s="29" t="s">
        <v>46</v>
      </c>
      <c r="D11" s="29" t="s">
        <v>47</v>
      </c>
      <c r="E11" s="30" t="s">
        <v>48</v>
      </c>
      <c r="F11" s="31">
        <v>7393851111</v>
      </c>
      <c r="G11" s="33" t="s">
        <v>52</v>
      </c>
      <c r="H11" s="34" t="s">
        <v>46</v>
      </c>
      <c r="I11" s="34" t="s">
        <v>47</v>
      </c>
      <c r="J11" s="34" t="s">
        <v>58</v>
      </c>
      <c r="K11" s="34"/>
      <c r="L11" s="35" t="s">
        <v>59</v>
      </c>
      <c r="M11" s="39">
        <v>7</v>
      </c>
      <c r="N11" s="42" t="s">
        <v>44</v>
      </c>
      <c r="O11" s="40">
        <v>1548</v>
      </c>
      <c r="P11" s="40">
        <v>3096</v>
      </c>
      <c r="Q11" s="15">
        <v>0</v>
      </c>
      <c r="R11" s="16">
        <f t="shared" si="0"/>
        <v>4644</v>
      </c>
      <c r="S11" s="46">
        <f t="shared" si="8"/>
        <v>3096</v>
      </c>
      <c r="T11" s="46">
        <f t="shared" si="9"/>
        <v>6192</v>
      </c>
      <c r="U11" s="46">
        <f t="shared" si="10"/>
        <v>0</v>
      </c>
      <c r="V11" s="45">
        <f t="shared" si="11"/>
        <v>9288</v>
      </c>
      <c r="W11" s="17">
        <v>1</v>
      </c>
      <c r="X11" s="18">
        <v>24</v>
      </c>
      <c r="Y11" s="19" t="str">
        <f t="shared" si="12"/>
        <v>0,0000</v>
      </c>
      <c r="Z11" s="20">
        <f t="shared" si="13"/>
        <v>0</v>
      </c>
      <c r="AA11" s="21">
        <v>3.8</v>
      </c>
      <c r="AB11" s="20">
        <f t="shared" si="14"/>
        <v>91.199999999999989</v>
      </c>
      <c r="AC11" s="21">
        <v>0.08</v>
      </c>
      <c r="AD11" s="20">
        <f t="shared" si="2"/>
        <v>13.44</v>
      </c>
      <c r="AE11" s="21">
        <v>4.6100000000000003</v>
      </c>
      <c r="AF11" s="20">
        <f t="shared" si="3"/>
        <v>774.48000000000013</v>
      </c>
      <c r="AG11" s="21">
        <v>0</v>
      </c>
      <c r="AH11" s="20">
        <f t="shared" si="4"/>
        <v>0</v>
      </c>
      <c r="AI11" s="22">
        <f t="shared" si="5"/>
        <v>1.58E-3</v>
      </c>
      <c r="AJ11" s="20">
        <f t="shared" si="15"/>
        <v>14.675040000000001</v>
      </c>
      <c r="AK11" s="22">
        <v>1.2999999999999999E-2</v>
      </c>
      <c r="AL11" s="20">
        <f t="shared" si="16"/>
        <v>120.744</v>
      </c>
      <c r="AM11" s="22">
        <v>0.27129999999999999</v>
      </c>
      <c r="AN11" s="20">
        <f t="shared" si="17"/>
        <v>839.94479999999999</v>
      </c>
      <c r="AO11" s="47">
        <v>6.4100000000000004E-2</v>
      </c>
      <c r="AP11" s="20">
        <f t="shared" si="18"/>
        <v>396.90720000000005</v>
      </c>
      <c r="AQ11" s="23"/>
      <c r="AR11" s="20">
        <f t="shared" si="6"/>
        <v>0</v>
      </c>
      <c r="AS11" s="24">
        <f t="shared" si="7"/>
        <v>0</v>
      </c>
      <c r="AT11" s="24">
        <f t="shared" si="19"/>
        <v>2251.39104</v>
      </c>
      <c r="AU11" s="24">
        <f t="shared" si="20"/>
        <v>2251.39104</v>
      </c>
      <c r="AV11" s="24">
        <f t="shared" si="21"/>
        <v>517.81993920000002</v>
      </c>
      <c r="AW11" s="24">
        <f t="shared" si="22"/>
        <v>2769.2109792000001</v>
      </c>
    </row>
    <row r="12" spans="1:49" s="13" customFormat="1" ht="12.75" customHeight="1" x14ac:dyDescent="0.25">
      <c r="A12" s="32">
        <f t="shared" si="23"/>
        <v>5</v>
      </c>
      <c r="B12" s="28" t="s">
        <v>45</v>
      </c>
      <c r="C12" s="29" t="s">
        <v>46</v>
      </c>
      <c r="D12" s="29" t="s">
        <v>47</v>
      </c>
      <c r="E12" s="30" t="s">
        <v>48</v>
      </c>
      <c r="F12" s="31">
        <v>7393851111</v>
      </c>
      <c r="G12" s="33" t="s">
        <v>52</v>
      </c>
      <c r="H12" s="34" t="s">
        <v>46</v>
      </c>
      <c r="I12" s="34" t="s">
        <v>47</v>
      </c>
      <c r="J12" s="34" t="s">
        <v>60</v>
      </c>
      <c r="K12" s="34"/>
      <c r="L12" s="35" t="s">
        <v>61</v>
      </c>
      <c r="M12" s="39">
        <v>13</v>
      </c>
      <c r="N12" s="42" t="s">
        <v>44</v>
      </c>
      <c r="O12" s="40">
        <v>2756</v>
      </c>
      <c r="P12" s="40">
        <v>5368</v>
      </c>
      <c r="Q12" s="15">
        <v>0</v>
      </c>
      <c r="R12" s="16">
        <f t="shared" si="0"/>
        <v>8124</v>
      </c>
      <c r="S12" s="46">
        <f t="shared" si="8"/>
        <v>5512</v>
      </c>
      <c r="T12" s="46">
        <f t="shared" si="9"/>
        <v>10736</v>
      </c>
      <c r="U12" s="46">
        <f t="shared" si="10"/>
        <v>0</v>
      </c>
      <c r="V12" s="45">
        <f t="shared" si="11"/>
        <v>16248</v>
      </c>
      <c r="W12" s="17">
        <v>1</v>
      </c>
      <c r="X12" s="18">
        <v>24</v>
      </c>
      <c r="Y12" s="19" t="str">
        <f t="shared" si="12"/>
        <v>0,0000</v>
      </c>
      <c r="Z12" s="20">
        <f t="shared" si="13"/>
        <v>0</v>
      </c>
      <c r="AA12" s="21">
        <v>3.8</v>
      </c>
      <c r="AB12" s="20">
        <f t="shared" si="14"/>
        <v>91.199999999999989</v>
      </c>
      <c r="AC12" s="21">
        <v>0.08</v>
      </c>
      <c r="AD12" s="20">
        <f t="shared" si="2"/>
        <v>24.96</v>
      </c>
      <c r="AE12" s="21">
        <v>4.6100000000000003</v>
      </c>
      <c r="AF12" s="20">
        <f t="shared" si="3"/>
        <v>1438.3200000000002</v>
      </c>
      <c r="AG12" s="21">
        <v>0</v>
      </c>
      <c r="AH12" s="20">
        <f t="shared" si="4"/>
        <v>0</v>
      </c>
      <c r="AI12" s="22">
        <f t="shared" si="5"/>
        <v>1.58E-3</v>
      </c>
      <c r="AJ12" s="20">
        <f t="shared" si="15"/>
        <v>25.67184</v>
      </c>
      <c r="AK12" s="22">
        <v>1.2999999999999999E-2</v>
      </c>
      <c r="AL12" s="20">
        <f t="shared" si="16"/>
        <v>211.22399999999999</v>
      </c>
      <c r="AM12" s="22">
        <v>0.27129999999999999</v>
      </c>
      <c r="AN12" s="20">
        <f t="shared" si="17"/>
        <v>1495.4055999999998</v>
      </c>
      <c r="AO12" s="47">
        <v>6.4100000000000004E-2</v>
      </c>
      <c r="AP12" s="20">
        <f t="shared" si="18"/>
        <v>688.1776000000001</v>
      </c>
      <c r="AQ12" s="23"/>
      <c r="AR12" s="20">
        <f t="shared" si="6"/>
        <v>0</v>
      </c>
      <c r="AS12" s="24">
        <f t="shared" si="7"/>
        <v>0</v>
      </c>
      <c r="AT12" s="24">
        <f t="shared" si="19"/>
        <v>3974.9590400000002</v>
      </c>
      <c r="AU12" s="24">
        <f t="shared" si="20"/>
        <v>3974.9590400000002</v>
      </c>
      <c r="AV12" s="24">
        <f t="shared" si="21"/>
        <v>914.24057920000007</v>
      </c>
      <c r="AW12" s="24">
        <f t="shared" si="22"/>
        <v>4889.1996192000006</v>
      </c>
    </row>
    <row r="13" spans="1:49" s="13" customFormat="1" ht="12.75" customHeight="1" x14ac:dyDescent="0.25">
      <c r="A13" s="32">
        <f t="shared" si="23"/>
        <v>6</v>
      </c>
      <c r="B13" s="28" t="s">
        <v>45</v>
      </c>
      <c r="C13" s="29" t="s">
        <v>46</v>
      </c>
      <c r="D13" s="29" t="s">
        <v>47</v>
      </c>
      <c r="E13" s="30" t="s">
        <v>48</v>
      </c>
      <c r="F13" s="31">
        <v>7393851111</v>
      </c>
      <c r="G13" s="33" t="s">
        <v>52</v>
      </c>
      <c r="H13" s="34" t="s">
        <v>46</v>
      </c>
      <c r="I13" s="34" t="s">
        <v>47</v>
      </c>
      <c r="J13" s="34" t="s">
        <v>62</v>
      </c>
      <c r="K13" s="34"/>
      <c r="L13" s="35" t="s">
        <v>63</v>
      </c>
      <c r="M13" s="39">
        <v>7</v>
      </c>
      <c r="N13" s="42" t="s">
        <v>44</v>
      </c>
      <c r="O13" s="40">
        <v>1380</v>
      </c>
      <c r="P13" s="40">
        <v>2940</v>
      </c>
      <c r="Q13" s="15">
        <v>0</v>
      </c>
      <c r="R13" s="16">
        <f t="shared" si="0"/>
        <v>4320</v>
      </c>
      <c r="S13" s="46">
        <f t="shared" si="8"/>
        <v>2760</v>
      </c>
      <c r="T13" s="46">
        <f t="shared" si="9"/>
        <v>5880</v>
      </c>
      <c r="U13" s="46">
        <f t="shared" si="10"/>
        <v>0</v>
      </c>
      <c r="V13" s="45">
        <f t="shared" si="11"/>
        <v>8640</v>
      </c>
      <c r="W13" s="17">
        <v>1</v>
      </c>
      <c r="X13" s="18">
        <v>24</v>
      </c>
      <c r="Y13" s="19" t="str">
        <f t="shared" si="12"/>
        <v>0,0000</v>
      </c>
      <c r="Z13" s="20">
        <f t="shared" si="13"/>
        <v>0</v>
      </c>
      <c r="AA13" s="21">
        <v>3.8</v>
      </c>
      <c r="AB13" s="20">
        <f t="shared" si="14"/>
        <v>91.199999999999989</v>
      </c>
      <c r="AC13" s="21">
        <v>0.08</v>
      </c>
      <c r="AD13" s="20">
        <f t="shared" si="2"/>
        <v>13.44</v>
      </c>
      <c r="AE13" s="21">
        <v>4.6100000000000003</v>
      </c>
      <c r="AF13" s="20">
        <f t="shared" si="3"/>
        <v>774.48000000000013</v>
      </c>
      <c r="AG13" s="21">
        <v>0</v>
      </c>
      <c r="AH13" s="20">
        <f t="shared" si="4"/>
        <v>0</v>
      </c>
      <c r="AI13" s="22">
        <f t="shared" si="5"/>
        <v>1.58E-3</v>
      </c>
      <c r="AJ13" s="20">
        <f t="shared" si="15"/>
        <v>13.651199999999999</v>
      </c>
      <c r="AK13" s="22">
        <v>1.2999999999999999E-2</v>
      </c>
      <c r="AL13" s="20">
        <f t="shared" si="16"/>
        <v>112.32</v>
      </c>
      <c r="AM13" s="22">
        <v>0.27129999999999999</v>
      </c>
      <c r="AN13" s="20">
        <f t="shared" si="17"/>
        <v>748.78800000000001</v>
      </c>
      <c r="AO13" s="47">
        <v>6.4100000000000004E-2</v>
      </c>
      <c r="AP13" s="20">
        <f t="shared" si="18"/>
        <v>376.90800000000002</v>
      </c>
      <c r="AQ13" s="23"/>
      <c r="AR13" s="20">
        <f t="shared" si="6"/>
        <v>0</v>
      </c>
      <c r="AS13" s="24">
        <f t="shared" si="7"/>
        <v>0</v>
      </c>
      <c r="AT13" s="24">
        <f t="shared" si="19"/>
        <v>2130.7871999999998</v>
      </c>
      <c r="AU13" s="24">
        <f t="shared" si="20"/>
        <v>2130.7871999999998</v>
      </c>
      <c r="AV13" s="24">
        <f t="shared" si="21"/>
        <v>490.08105599999999</v>
      </c>
      <c r="AW13" s="24">
        <f t="shared" si="22"/>
        <v>2620.8682559999997</v>
      </c>
    </row>
    <row r="14" spans="1:49" s="13" customFormat="1" ht="12.75" customHeight="1" x14ac:dyDescent="0.25">
      <c r="A14" s="32">
        <f t="shared" si="23"/>
        <v>7</v>
      </c>
      <c r="B14" s="28" t="s">
        <v>45</v>
      </c>
      <c r="C14" s="29" t="s">
        <v>46</v>
      </c>
      <c r="D14" s="29" t="s">
        <v>47</v>
      </c>
      <c r="E14" s="30" t="s">
        <v>48</v>
      </c>
      <c r="F14" s="31">
        <v>7393851111</v>
      </c>
      <c r="G14" s="33" t="s">
        <v>52</v>
      </c>
      <c r="H14" s="34" t="s">
        <v>46</v>
      </c>
      <c r="I14" s="34" t="s">
        <v>47</v>
      </c>
      <c r="J14" s="34" t="s">
        <v>64</v>
      </c>
      <c r="K14" s="34">
        <v>1</v>
      </c>
      <c r="L14" s="35" t="s">
        <v>65</v>
      </c>
      <c r="M14" s="39">
        <v>7</v>
      </c>
      <c r="N14" s="42" t="s">
        <v>44</v>
      </c>
      <c r="O14" s="40">
        <v>704</v>
      </c>
      <c r="P14" s="40">
        <v>1496</v>
      </c>
      <c r="Q14" s="15">
        <v>0</v>
      </c>
      <c r="R14" s="16">
        <f t="shared" si="0"/>
        <v>2200</v>
      </c>
      <c r="S14" s="46">
        <f t="shared" si="8"/>
        <v>1408</v>
      </c>
      <c r="T14" s="46">
        <f t="shared" si="9"/>
        <v>2992</v>
      </c>
      <c r="U14" s="46">
        <f t="shared" si="10"/>
        <v>0</v>
      </c>
      <c r="V14" s="45">
        <f t="shared" si="11"/>
        <v>4400</v>
      </c>
      <c r="W14" s="17">
        <v>1</v>
      </c>
      <c r="X14" s="18">
        <v>24</v>
      </c>
      <c r="Y14" s="19" t="str">
        <f t="shared" si="12"/>
        <v>0,0000</v>
      </c>
      <c r="Z14" s="20">
        <f t="shared" si="13"/>
        <v>0</v>
      </c>
      <c r="AA14" s="21">
        <v>3.8</v>
      </c>
      <c r="AB14" s="20">
        <f t="shared" si="14"/>
        <v>91.199999999999989</v>
      </c>
      <c r="AC14" s="21">
        <v>0.08</v>
      </c>
      <c r="AD14" s="20">
        <f t="shared" si="2"/>
        <v>13.44</v>
      </c>
      <c r="AE14" s="21">
        <v>4.6100000000000003</v>
      </c>
      <c r="AF14" s="20">
        <f t="shared" si="3"/>
        <v>774.48000000000013</v>
      </c>
      <c r="AG14" s="21">
        <v>0</v>
      </c>
      <c r="AH14" s="20">
        <f t="shared" si="4"/>
        <v>0</v>
      </c>
      <c r="AI14" s="22">
        <f t="shared" si="5"/>
        <v>1.58E-3</v>
      </c>
      <c r="AJ14" s="20">
        <f t="shared" si="15"/>
        <v>6.952</v>
      </c>
      <c r="AK14" s="22">
        <v>1.2999999999999999E-2</v>
      </c>
      <c r="AL14" s="20">
        <f t="shared" si="16"/>
        <v>57.199999999999996</v>
      </c>
      <c r="AM14" s="22">
        <v>0.27129999999999999</v>
      </c>
      <c r="AN14" s="20">
        <f t="shared" si="17"/>
        <v>381.99039999999997</v>
      </c>
      <c r="AO14" s="47">
        <v>6.4100000000000004E-2</v>
      </c>
      <c r="AP14" s="20">
        <f t="shared" si="18"/>
        <v>191.78720000000001</v>
      </c>
      <c r="AQ14" s="23"/>
      <c r="AR14" s="20">
        <f t="shared" si="6"/>
        <v>0</v>
      </c>
      <c r="AS14" s="24">
        <f t="shared" si="7"/>
        <v>0</v>
      </c>
      <c r="AT14" s="24">
        <f t="shared" si="19"/>
        <v>1517.0496000000003</v>
      </c>
      <c r="AU14" s="24">
        <f t="shared" si="20"/>
        <v>1517.0496000000003</v>
      </c>
      <c r="AV14" s="24">
        <f t="shared" si="21"/>
        <v>348.9214080000001</v>
      </c>
      <c r="AW14" s="24">
        <f t="shared" si="22"/>
        <v>1865.9710080000004</v>
      </c>
    </row>
    <row r="15" spans="1:49" s="13" customFormat="1" ht="12.75" customHeight="1" x14ac:dyDescent="0.25">
      <c r="A15" s="32">
        <f t="shared" si="23"/>
        <v>8</v>
      </c>
      <c r="B15" s="28" t="s">
        <v>45</v>
      </c>
      <c r="C15" s="29" t="s">
        <v>46</v>
      </c>
      <c r="D15" s="29" t="s">
        <v>47</v>
      </c>
      <c r="E15" s="30" t="s">
        <v>48</v>
      </c>
      <c r="F15" s="31">
        <v>7393851111</v>
      </c>
      <c r="G15" s="33" t="s">
        <v>52</v>
      </c>
      <c r="H15" s="34" t="s">
        <v>46</v>
      </c>
      <c r="I15" s="34" t="s">
        <v>47</v>
      </c>
      <c r="J15" s="34" t="s">
        <v>66</v>
      </c>
      <c r="K15" s="34" t="s">
        <v>67</v>
      </c>
      <c r="L15" s="35" t="s">
        <v>68</v>
      </c>
      <c r="M15" s="39">
        <v>5</v>
      </c>
      <c r="N15" s="42" t="s">
        <v>44</v>
      </c>
      <c r="O15" s="40">
        <v>2876</v>
      </c>
      <c r="P15" s="40">
        <v>2032</v>
      </c>
      <c r="Q15" s="15">
        <v>0</v>
      </c>
      <c r="R15" s="16">
        <f t="shared" si="0"/>
        <v>4908</v>
      </c>
      <c r="S15" s="46">
        <f t="shared" si="8"/>
        <v>5752</v>
      </c>
      <c r="T15" s="46">
        <f t="shared" si="9"/>
        <v>4064</v>
      </c>
      <c r="U15" s="46">
        <f t="shared" si="10"/>
        <v>0</v>
      </c>
      <c r="V15" s="45">
        <f t="shared" si="11"/>
        <v>9816</v>
      </c>
      <c r="W15" s="17">
        <v>1</v>
      </c>
      <c r="X15" s="18">
        <v>24</v>
      </c>
      <c r="Y15" s="19" t="str">
        <f t="shared" si="12"/>
        <v>0,0000</v>
      </c>
      <c r="Z15" s="20">
        <f t="shared" si="13"/>
        <v>0</v>
      </c>
      <c r="AA15" s="21">
        <v>3.8</v>
      </c>
      <c r="AB15" s="20">
        <f t="shared" si="14"/>
        <v>91.199999999999989</v>
      </c>
      <c r="AC15" s="21">
        <v>0.08</v>
      </c>
      <c r="AD15" s="20">
        <f t="shared" si="2"/>
        <v>9.6</v>
      </c>
      <c r="AE15" s="21">
        <v>4.6100000000000003</v>
      </c>
      <c r="AF15" s="20">
        <f t="shared" si="3"/>
        <v>553.20000000000005</v>
      </c>
      <c r="AG15" s="21">
        <v>0</v>
      </c>
      <c r="AH15" s="20">
        <f t="shared" si="4"/>
        <v>0</v>
      </c>
      <c r="AI15" s="22">
        <f t="shared" si="5"/>
        <v>1.58E-3</v>
      </c>
      <c r="AJ15" s="20">
        <f t="shared" si="15"/>
        <v>15.50928</v>
      </c>
      <c r="AK15" s="22">
        <v>1.2999999999999999E-2</v>
      </c>
      <c r="AL15" s="20">
        <f t="shared" si="16"/>
        <v>127.60799999999999</v>
      </c>
      <c r="AM15" s="22">
        <v>0.27129999999999999</v>
      </c>
      <c r="AN15" s="20">
        <f t="shared" si="17"/>
        <v>1560.5175999999999</v>
      </c>
      <c r="AO15" s="47">
        <v>6.4100000000000004E-2</v>
      </c>
      <c r="AP15" s="20">
        <f t="shared" si="18"/>
        <v>260.50240000000002</v>
      </c>
      <c r="AQ15" s="23"/>
      <c r="AR15" s="20">
        <f t="shared" si="6"/>
        <v>0</v>
      </c>
      <c r="AS15" s="24">
        <f t="shared" si="7"/>
        <v>0</v>
      </c>
      <c r="AT15" s="24">
        <f t="shared" si="19"/>
        <v>2618.1372799999995</v>
      </c>
      <c r="AU15" s="24">
        <f t="shared" si="20"/>
        <v>2618.1372799999995</v>
      </c>
      <c r="AV15" s="24">
        <f t="shared" si="21"/>
        <v>602.17157439999994</v>
      </c>
      <c r="AW15" s="24">
        <f t="shared" si="22"/>
        <v>3220.3088543999993</v>
      </c>
    </row>
    <row r="16" spans="1:49" s="13" customFormat="1" ht="12.75" customHeight="1" x14ac:dyDescent="0.25">
      <c r="A16" s="32">
        <f t="shared" si="23"/>
        <v>9</v>
      </c>
      <c r="B16" s="28" t="s">
        <v>45</v>
      </c>
      <c r="C16" s="29" t="s">
        <v>46</v>
      </c>
      <c r="D16" s="29" t="s">
        <v>47</v>
      </c>
      <c r="E16" s="30" t="s">
        <v>48</v>
      </c>
      <c r="F16" s="31">
        <v>7393851111</v>
      </c>
      <c r="G16" s="33" t="s">
        <v>52</v>
      </c>
      <c r="H16" s="34" t="s">
        <v>46</v>
      </c>
      <c r="I16" s="34" t="s">
        <v>47</v>
      </c>
      <c r="J16" s="34" t="s">
        <v>69</v>
      </c>
      <c r="K16" s="34" t="s">
        <v>70</v>
      </c>
      <c r="L16" s="35" t="s">
        <v>71</v>
      </c>
      <c r="M16" s="39">
        <v>8</v>
      </c>
      <c r="N16" s="42" t="s">
        <v>44</v>
      </c>
      <c r="O16" s="40">
        <v>5888</v>
      </c>
      <c r="P16" s="40">
        <v>12040</v>
      </c>
      <c r="Q16" s="15">
        <v>0</v>
      </c>
      <c r="R16" s="16">
        <f t="shared" si="0"/>
        <v>17928</v>
      </c>
      <c r="S16" s="46">
        <f t="shared" si="8"/>
        <v>11776</v>
      </c>
      <c r="T16" s="46">
        <f t="shared" si="9"/>
        <v>24080</v>
      </c>
      <c r="U16" s="46">
        <f t="shared" si="10"/>
        <v>0</v>
      </c>
      <c r="V16" s="45">
        <f t="shared" si="11"/>
        <v>35856</v>
      </c>
      <c r="W16" s="17">
        <v>1</v>
      </c>
      <c r="X16" s="18">
        <v>24</v>
      </c>
      <c r="Y16" s="19" t="str">
        <f t="shared" si="12"/>
        <v>0,0000</v>
      </c>
      <c r="Z16" s="20">
        <f t="shared" si="13"/>
        <v>0</v>
      </c>
      <c r="AA16" s="21">
        <v>3.8</v>
      </c>
      <c r="AB16" s="20">
        <f t="shared" si="14"/>
        <v>91.199999999999989</v>
      </c>
      <c r="AC16" s="21">
        <v>0.08</v>
      </c>
      <c r="AD16" s="20">
        <f t="shared" si="2"/>
        <v>15.36</v>
      </c>
      <c r="AE16" s="21">
        <v>4.6100000000000003</v>
      </c>
      <c r="AF16" s="20">
        <f t="shared" si="3"/>
        <v>885.12000000000012</v>
      </c>
      <c r="AG16" s="21">
        <v>0</v>
      </c>
      <c r="AH16" s="20">
        <f t="shared" si="4"/>
        <v>0</v>
      </c>
      <c r="AI16" s="22">
        <f t="shared" si="5"/>
        <v>1.58E-3</v>
      </c>
      <c r="AJ16" s="20">
        <f t="shared" si="15"/>
        <v>56.652480000000004</v>
      </c>
      <c r="AK16" s="22">
        <v>1.2999999999999999E-2</v>
      </c>
      <c r="AL16" s="20">
        <f t="shared" si="16"/>
        <v>466.12799999999999</v>
      </c>
      <c r="AM16" s="22">
        <v>0.27129999999999999</v>
      </c>
      <c r="AN16" s="20">
        <f t="shared" si="17"/>
        <v>3194.8287999999998</v>
      </c>
      <c r="AO16" s="47">
        <v>6.4100000000000004E-2</v>
      </c>
      <c r="AP16" s="20">
        <f t="shared" si="18"/>
        <v>1543.528</v>
      </c>
      <c r="AQ16" s="23"/>
      <c r="AR16" s="20">
        <f t="shared" si="6"/>
        <v>0</v>
      </c>
      <c r="AS16" s="24">
        <f t="shared" si="7"/>
        <v>0</v>
      </c>
      <c r="AT16" s="24">
        <f t="shared" si="19"/>
        <v>6252.8172799999984</v>
      </c>
      <c r="AU16" s="24">
        <f t="shared" si="20"/>
        <v>6252.8172799999984</v>
      </c>
      <c r="AV16" s="24">
        <f t="shared" si="21"/>
        <v>1438.1479743999996</v>
      </c>
      <c r="AW16" s="24">
        <f t="shared" si="22"/>
        <v>7690.9652543999982</v>
      </c>
    </row>
    <row r="17" spans="1:49" s="13" customFormat="1" ht="12.75" customHeight="1" x14ac:dyDescent="0.25">
      <c r="A17" s="32">
        <f t="shared" si="23"/>
        <v>10</v>
      </c>
      <c r="B17" s="28" t="s">
        <v>45</v>
      </c>
      <c r="C17" s="29" t="s">
        <v>46</v>
      </c>
      <c r="D17" s="29" t="s">
        <v>47</v>
      </c>
      <c r="E17" s="30" t="s">
        <v>48</v>
      </c>
      <c r="F17" s="31">
        <v>7393851111</v>
      </c>
      <c r="G17" s="33" t="s">
        <v>52</v>
      </c>
      <c r="H17" s="34" t="s">
        <v>72</v>
      </c>
      <c r="I17" s="34" t="s">
        <v>73</v>
      </c>
      <c r="J17" s="34" t="s">
        <v>74</v>
      </c>
      <c r="K17" s="34" t="s">
        <v>75</v>
      </c>
      <c r="L17" s="35" t="s">
        <v>76</v>
      </c>
      <c r="M17" s="39">
        <v>5</v>
      </c>
      <c r="N17" s="42" t="s">
        <v>44</v>
      </c>
      <c r="O17" s="40">
        <v>4320</v>
      </c>
      <c r="P17" s="40">
        <v>2612</v>
      </c>
      <c r="Q17" s="15">
        <v>0</v>
      </c>
      <c r="R17" s="16">
        <f t="shared" si="0"/>
        <v>6932</v>
      </c>
      <c r="S17" s="46">
        <f t="shared" si="8"/>
        <v>8640</v>
      </c>
      <c r="T17" s="46">
        <f t="shared" si="9"/>
        <v>5224</v>
      </c>
      <c r="U17" s="46">
        <f t="shared" si="10"/>
        <v>0</v>
      </c>
      <c r="V17" s="45">
        <f t="shared" si="11"/>
        <v>13864</v>
      </c>
      <c r="W17" s="17">
        <v>1</v>
      </c>
      <c r="X17" s="18">
        <v>24</v>
      </c>
      <c r="Y17" s="19" t="str">
        <f t="shared" si="12"/>
        <v>0,0000</v>
      </c>
      <c r="Z17" s="20">
        <f t="shared" si="13"/>
        <v>0</v>
      </c>
      <c r="AA17" s="21">
        <v>3.8</v>
      </c>
      <c r="AB17" s="20">
        <f t="shared" si="14"/>
        <v>91.199999999999989</v>
      </c>
      <c r="AC17" s="21">
        <v>0.08</v>
      </c>
      <c r="AD17" s="20">
        <f t="shared" si="2"/>
        <v>9.6</v>
      </c>
      <c r="AE17" s="21">
        <v>4.6100000000000003</v>
      </c>
      <c r="AF17" s="20">
        <f t="shared" si="3"/>
        <v>553.20000000000005</v>
      </c>
      <c r="AG17" s="21">
        <v>0</v>
      </c>
      <c r="AH17" s="25">
        <f t="shared" si="4"/>
        <v>0</v>
      </c>
      <c r="AI17" s="22">
        <f t="shared" si="5"/>
        <v>1.58E-3</v>
      </c>
      <c r="AJ17" s="20">
        <f t="shared" si="15"/>
        <v>21.90512</v>
      </c>
      <c r="AK17" s="22">
        <v>1.2999999999999999E-2</v>
      </c>
      <c r="AL17" s="20">
        <f t="shared" si="16"/>
        <v>180.232</v>
      </c>
      <c r="AM17" s="22">
        <v>0.27129999999999999</v>
      </c>
      <c r="AN17" s="20">
        <f t="shared" si="17"/>
        <v>2344.0319999999997</v>
      </c>
      <c r="AO17" s="47">
        <v>6.4100000000000004E-2</v>
      </c>
      <c r="AP17" s="20">
        <f t="shared" si="18"/>
        <v>334.85840000000002</v>
      </c>
      <c r="AQ17" s="23"/>
      <c r="AR17" s="20">
        <f t="shared" si="6"/>
        <v>0</v>
      </c>
      <c r="AS17" s="24">
        <f t="shared" si="7"/>
        <v>0</v>
      </c>
      <c r="AT17" s="24">
        <f t="shared" si="19"/>
        <v>3535.0275199999992</v>
      </c>
      <c r="AU17" s="24">
        <f t="shared" si="20"/>
        <v>3535.0275199999992</v>
      </c>
      <c r="AV17" s="24">
        <f t="shared" si="21"/>
        <v>813.0563295999998</v>
      </c>
      <c r="AW17" s="24">
        <f t="shared" si="22"/>
        <v>4348.0838495999988</v>
      </c>
    </row>
    <row r="18" spans="1:49" s="13" customFormat="1" ht="12.75" customHeight="1" x14ac:dyDescent="0.25">
      <c r="A18" s="32">
        <f t="shared" si="23"/>
        <v>11</v>
      </c>
      <c r="B18" s="28" t="s">
        <v>45</v>
      </c>
      <c r="C18" s="29" t="s">
        <v>46</v>
      </c>
      <c r="D18" s="29" t="s">
        <v>47</v>
      </c>
      <c r="E18" s="30" t="s">
        <v>48</v>
      </c>
      <c r="F18" s="31">
        <v>7393851111</v>
      </c>
      <c r="G18" s="33" t="s">
        <v>52</v>
      </c>
      <c r="H18" s="34" t="s">
        <v>72</v>
      </c>
      <c r="I18" s="34" t="s">
        <v>73</v>
      </c>
      <c r="J18" s="34" t="s">
        <v>74</v>
      </c>
      <c r="K18" s="34" t="s">
        <v>77</v>
      </c>
      <c r="L18" s="35" t="s">
        <v>78</v>
      </c>
      <c r="M18" s="39">
        <v>7</v>
      </c>
      <c r="N18" s="42" t="s">
        <v>44</v>
      </c>
      <c r="O18" s="40">
        <v>2500</v>
      </c>
      <c r="P18" s="40">
        <v>4972</v>
      </c>
      <c r="Q18" s="15">
        <v>0</v>
      </c>
      <c r="R18" s="16">
        <f t="shared" si="0"/>
        <v>7472</v>
      </c>
      <c r="S18" s="46">
        <f t="shared" si="8"/>
        <v>5000</v>
      </c>
      <c r="T18" s="46">
        <f t="shared" si="9"/>
        <v>9944</v>
      </c>
      <c r="U18" s="46">
        <f t="shared" si="10"/>
        <v>0</v>
      </c>
      <c r="V18" s="45">
        <f t="shared" si="11"/>
        <v>14944</v>
      </c>
      <c r="W18" s="17">
        <v>1</v>
      </c>
      <c r="X18" s="18">
        <v>24</v>
      </c>
      <c r="Y18" s="19" t="str">
        <f t="shared" si="12"/>
        <v>0,0000</v>
      </c>
      <c r="Z18" s="20">
        <f t="shared" si="13"/>
        <v>0</v>
      </c>
      <c r="AA18" s="21">
        <v>3.8</v>
      </c>
      <c r="AB18" s="20">
        <f t="shared" si="14"/>
        <v>91.199999999999989</v>
      </c>
      <c r="AC18" s="21">
        <v>0.08</v>
      </c>
      <c r="AD18" s="20">
        <f t="shared" si="2"/>
        <v>13.44</v>
      </c>
      <c r="AE18" s="21">
        <v>4.6100000000000003</v>
      </c>
      <c r="AF18" s="20">
        <f t="shared" si="3"/>
        <v>774.48000000000013</v>
      </c>
      <c r="AG18" s="21">
        <v>0</v>
      </c>
      <c r="AH18" s="20">
        <f t="shared" si="4"/>
        <v>0</v>
      </c>
      <c r="AI18" s="22">
        <f t="shared" si="5"/>
        <v>1.58E-3</v>
      </c>
      <c r="AJ18" s="20">
        <f t="shared" si="15"/>
        <v>23.611519999999999</v>
      </c>
      <c r="AK18" s="22">
        <v>1.2999999999999999E-2</v>
      </c>
      <c r="AL18" s="20">
        <f t="shared" si="16"/>
        <v>194.27199999999999</v>
      </c>
      <c r="AM18" s="22">
        <v>0.27129999999999999</v>
      </c>
      <c r="AN18" s="20">
        <f t="shared" si="17"/>
        <v>1356.5</v>
      </c>
      <c r="AO18" s="47">
        <v>6.4100000000000004E-2</v>
      </c>
      <c r="AP18" s="20">
        <f t="shared" si="18"/>
        <v>637.4104000000001</v>
      </c>
      <c r="AQ18" s="23"/>
      <c r="AR18" s="20">
        <f t="shared" si="6"/>
        <v>0</v>
      </c>
      <c r="AS18" s="24">
        <f t="shared" si="7"/>
        <v>0</v>
      </c>
      <c r="AT18" s="24">
        <f t="shared" si="19"/>
        <v>3090.91392</v>
      </c>
      <c r="AU18" s="24">
        <f t="shared" si="20"/>
        <v>3090.91392</v>
      </c>
      <c r="AV18" s="24">
        <f t="shared" si="21"/>
        <v>710.91020160000005</v>
      </c>
      <c r="AW18" s="24">
        <f t="shared" si="22"/>
        <v>3801.8241216000001</v>
      </c>
    </row>
    <row r="19" spans="1:49" s="13" customFormat="1" ht="12.75" customHeight="1" x14ac:dyDescent="0.25">
      <c r="A19" s="32">
        <f t="shared" si="23"/>
        <v>12</v>
      </c>
      <c r="B19" s="28" t="s">
        <v>45</v>
      </c>
      <c r="C19" s="29" t="s">
        <v>46</v>
      </c>
      <c r="D19" s="29" t="s">
        <v>47</v>
      </c>
      <c r="E19" s="30" t="s">
        <v>48</v>
      </c>
      <c r="F19" s="31">
        <v>7393851111</v>
      </c>
      <c r="G19" s="33" t="s">
        <v>52</v>
      </c>
      <c r="H19" s="34" t="s">
        <v>72</v>
      </c>
      <c r="I19" s="34" t="s">
        <v>73</v>
      </c>
      <c r="J19" s="34" t="s">
        <v>79</v>
      </c>
      <c r="K19" s="34"/>
      <c r="L19" s="35" t="s">
        <v>80</v>
      </c>
      <c r="M19" s="39">
        <v>3.5</v>
      </c>
      <c r="N19" s="42" t="s">
        <v>44</v>
      </c>
      <c r="O19" s="40">
        <v>1888</v>
      </c>
      <c r="P19" s="40">
        <v>4572</v>
      </c>
      <c r="Q19" s="15">
        <v>0</v>
      </c>
      <c r="R19" s="16">
        <f t="shared" si="0"/>
        <v>6460</v>
      </c>
      <c r="S19" s="46">
        <f t="shared" si="8"/>
        <v>3776</v>
      </c>
      <c r="T19" s="46">
        <f t="shared" si="9"/>
        <v>9144</v>
      </c>
      <c r="U19" s="46">
        <f t="shared" si="10"/>
        <v>0</v>
      </c>
      <c r="V19" s="45">
        <f t="shared" si="11"/>
        <v>12920</v>
      </c>
      <c r="W19" s="17">
        <v>1</v>
      </c>
      <c r="X19" s="18">
        <v>24</v>
      </c>
      <c r="Y19" s="19" t="str">
        <f t="shared" si="12"/>
        <v>0,0000</v>
      </c>
      <c r="Z19" s="20">
        <f t="shared" si="13"/>
        <v>0</v>
      </c>
      <c r="AA19" s="21">
        <v>3.8</v>
      </c>
      <c r="AB19" s="20">
        <f t="shared" si="14"/>
        <v>91.199999999999989</v>
      </c>
      <c r="AC19" s="21">
        <v>0.08</v>
      </c>
      <c r="AD19" s="20">
        <f t="shared" si="2"/>
        <v>6.72</v>
      </c>
      <c r="AE19" s="21">
        <v>4.6100000000000003</v>
      </c>
      <c r="AF19" s="20">
        <f t="shared" si="3"/>
        <v>387.24000000000007</v>
      </c>
      <c r="AG19" s="21">
        <v>0</v>
      </c>
      <c r="AH19" s="20">
        <f t="shared" si="4"/>
        <v>0</v>
      </c>
      <c r="AI19" s="22">
        <f t="shared" si="5"/>
        <v>1.58E-3</v>
      </c>
      <c r="AJ19" s="20">
        <f t="shared" si="15"/>
        <v>20.413599999999999</v>
      </c>
      <c r="AK19" s="22">
        <v>1.2999999999999999E-2</v>
      </c>
      <c r="AL19" s="20">
        <f t="shared" si="16"/>
        <v>167.95999999999998</v>
      </c>
      <c r="AM19" s="22">
        <v>0.27129999999999999</v>
      </c>
      <c r="AN19" s="20">
        <f t="shared" si="17"/>
        <v>1024.4287999999999</v>
      </c>
      <c r="AO19" s="47">
        <v>6.4100000000000004E-2</v>
      </c>
      <c r="AP19" s="20">
        <f t="shared" si="18"/>
        <v>586.13040000000001</v>
      </c>
      <c r="AQ19" s="23"/>
      <c r="AR19" s="20">
        <f t="shared" si="6"/>
        <v>0</v>
      </c>
      <c r="AS19" s="24">
        <f t="shared" si="7"/>
        <v>0</v>
      </c>
      <c r="AT19" s="24">
        <f t="shared" si="19"/>
        <v>2284.0927999999999</v>
      </c>
      <c r="AU19" s="24">
        <f t="shared" si="20"/>
        <v>2284.0927999999999</v>
      </c>
      <c r="AV19" s="24">
        <f t="shared" si="21"/>
        <v>525.34134400000005</v>
      </c>
      <c r="AW19" s="24">
        <f t="shared" si="22"/>
        <v>2809.4341439999998</v>
      </c>
    </row>
    <row r="20" spans="1:49" s="13" customFormat="1" ht="12.75" customHeight="1" x14ac:dyDescent="0.25">
      <c r="A20" s="32">
        <f t="shared" si="23"/>
        <v>13</v>
      </c>
      <c r="B20" s="28" t="s">
        <v>45</v>
      </c>
      <c r="C20" s="29" t="s">
        <v>46</v>
      </c>
      <c r="D20" s="29" t="s">
        <v>47</v>
      </c>
      <c r="E20" s="30" t="s">
        <v>48</v>
      </c>
      <c r="F20" s="31">
        <v>7393851111</v>
      </c>
      <c r="G20" s="33" t="s">
        <v>52</v>
      </c>
      <c r="H20" s="34" t="s">
        <v>72</v>
      </c>
      <c r="I20" s="34" t="s">
        <v>73</v>
      </c>
      <c r="J20" s="34" t="s">
        <v>74</v>
      </c>
      <c r="K20" s="34" t="s">
        <v>81</v>
      </c>
      <c r="L20" s="35" t="s">
        <v>82</v>
      </c>
      <c r="M20" s="39">
        <v>7</v>
      </c>
      <c r="N20" s="42" t="s">
        <v>44</v>
      </c>
      <c r="O20" s="40">
        <v>1896</v>
      </c>
      <c r="P20" s="40">
        <v>4308</v>
      </c>
      <c r="Q20" s="15">
        <v>0</v>
      </c>
      <c r="R20" s="16">
        <f t="shared" si="0"/>
        <v>6204</v>
      </c>
      <c r="S20" s="46">
        <f t="shared" si="8"/>
        <v>3792</v>
      </c>
      <c r="T20" s="46">
        <f t="shared" si="9"/>
        <v>8616</v>
      </c>
      <c r="U20" s="46">
        <f t="shared" si="10"/>
        <v>0</v>
      </c>
      <c r="V20" s="45">
        <f t="shared" si="11"/>
        <v>12408</v>
      </c>
      <c r="W20" s="17">
        <v>1</v>
      </c>
      <c r="X20" s="18">
        <v>24</v>
      </c>
      <c r="Y20" s="19" t="str">
        <f t="shared" si="12"/>
        <v>0,0000</v>
      </c>
      <c r="Z20" s="20">
        <f t="shared" si="13"/>
        <v>0</v>
      </c>
      <c r="AA20" s="21">
        <v>3.8</v>
      </c>
      <c r="AB20" s="20">
        <f t="shared" si="14"/>
        <v>91.199999999999989</v>
      </c>
      <c r="AC20" s="21">
        <v>0.08</v>
      </c>
      <c r="AD20" s="20">
        <f t="shared" si="2"/>
        <v>13.44</v>
      </c>
      <c r="AE20" s="21">
        <v>4.6100000000000003</v>
      </c>
      <c r="AF20" s="20">
        <f t="shared" si="3"/>
        <v>774.48000000000013</v>
      </c>
      <c r="AG20" s="21">
        <v>0</v>
      </c>
      <c r="AH20" s="20">
        <f t="shared" si="4"/>
        <v>0</v>
      </c>
      <c r="AI20" s="22">
        <f t="shared" si="5"/>
        <v>1.58E-3</v>
      </c>
      <c r="AJ20" s="20">
        <f t="shared" si="15"/>
        <v>19.60464</v>
      </c>
      <c r="AK20" s="22">
        <v>1.2999999999999999E-2</v>
      </c>
      <c r="AL20" s="20">
        <f t="shared" si="16"/>
        <v>161.304</v>
      </c>
      <c r="AM20" s="22">
        <v>0.27129999999999999</v>
      </c>
      <c r="AN20" s="20">
        <f t="shared" si="17"/>
        <v>1028.7695999999999</v>
      </c>
      <c r="AO20" s="47">
        <v>6.4100000000000004E-2</v>
      </c>
      <c r="AP20" s="20">
        <f t="shared" si="18"/>
        <v>552.28560000000004</v>
      </c>
      <c r="AQ20" s="23"/>
      <c r="AR20" s="20">
        <f t="shared" si="6"/>
        <v>0</v>
      </c>
      <c r="AS20" s="24">
        <f t="shared" si="7"/>
        <v>0</v>
      </c>
      <c r="AT20" s="24">
        <f t="shared" si="19"/>
        <v>2641.0838399999998</v>
      </c>
      <c r="AU20" s="24">
        <f t="shared" si="20"/>
        <v>2641.0838399999998</v>
      </c>
      <c r="AV20" s="24">
        <f t="shared" si="21"/>
        <v>607.44928319999997</v>
      </c>
      <c r="AW20" s="24">
        <f t="shared" si="22"/>
        <v>3248.5331231999999</v>
      </c>
    </row>
    <row r="21" spans="1:49" s="13" customFormat="1" ht="12.75" customHeight="1" x14ac:dyDescent="0.25">
      <c r="A21" s="32">
        <f t="shared" si="23"/>
        <v>14</v>
      </c>
      <c r="B21" s="28" t="s">
        <v>45</v>
      </c>
      <c r="C21" s="29" t="s">
        <v>46</v>
      </c>
      <c r="D21" s="29" t="s">
        <v>47</v>
      </c>
      <c r="E21" s="30" t="s">
        <v>48</v>
      </c>
      <c r="F21" s="31">
        <v>7393851111</v>
      </c>
      <c r="G21" s="33" t="s">
        <v>52</v>
      </c>
      <c r="H21" s="34" t="s">
        <v>46</v>
      </c>
      <c r="I21" s="34" t="s">
        <v>47</v>
      </c>
      <c r="J21" s="34" t="s">
        <v>83</v>
      </c>
      <c r="K21" s="34"/>
      <c r="L21" s="35" t="s">
        <v>84</v>
      </c>
      <c r="M21" s="39">
        <v>5</v>
      </c>
      <c r="N21" s="42" t="s">
        <v>44</v>
      </c>
      <c r="O21" s="40">
        <v>4256</v>
      </c>
      <c r="P21" s="40">
        <v>11236</v>
      </c>
      <c r="Q21" s="15">
        <v>0</v>
      </c>
      <c r="R21" s="16">
        <f t="shared" si="0"/>
        <v>15492</v>
      </c>
      <c r="S21" s="46">
        <f t="shared" si="8"/>
        <v>8512</v>
      </c>
      <c r="T21" s="46">
        <f t="shared" si="9"/>
        <v>22472</v>
      </c>
      <c r="U21" s="46">
        <f t="shared" si="10"/>
        <v>0</v>
      </c>
      <c r="V21" s="45">
        <f t="shared" si="11"/>
        <v>30984</v>
      </c>
      <c r="W21" s="17">
        <v>1</v>
      </c>
      <c r="X21" s="18">
        <v>24</v>
      </c>
      <c r="Y21" s="19" t="str">
        <f t="shared" si="12"/>
        <v>0,0000</v>
      </c>
      <c r="Z21" s="20">
        <f t="shared" si="13"/>
        <v>0</v>
      </c>
      <c r="AA21" s="21">
        <v>3.8</v>
      </c>
      <c r="AB21" s="20">
        <f t="shared" si="14"/>
        <v>91.199999999999989</v>
      </c>
      <c r="AC21" s="21">
        <v>0.08</v>
      </c>
      <c r="AD21" s="20">
        <f t="shared" si="2"/>
        <v>9.6</v>
      </c>
      <c r="AE21" s="21">
        <v>4.6100000000000003</v>
      </c>
      <c r="AF21" s="20">
        <f t="shared" si="3"/>
        <v>553.20000000000005</v>
      </c>
      <c r="AG21" s="21">
        <v>0</v>
      </c>
      <c r="AH21" s="20">
        <f t="shared" si="4"/>
        <v>0</v>
      </c>
      <c r="AI21" s="22">
        <f t="shared" si="5"/>
        <v>1.58E-3</v>
      </c>
      <c r="AJ21" s="20">
        <f t="shared" si="15"/>
        <v>48.954720000000002</v>
      </c>
      <c r="AK21" s="22">
        <v>1.2999999999999999E-2</v>
      </c>
      <c r="AL21" s="20">
        <f t="shared" si="16"/>
        <v>402.79199999999997</v>
      </c>
      <c r="AM21" s="22">
        <v>0.27129999999999999</v>
      </c>
      <c r="AN21" s="20">
        <f t="shared" si="17"/>
        <v>2309.3055999999997</v>
      </c>
      <c r="AO21" s="47">
        <v>6.4100000000000004E-2</v>
      </c>
      <c r="AP21" s="20">
        <f t="shared" si="18"/>
        <v>1440.4552000000001</v>
      </c>
      <c r="AQ21" s="23"/>
      <c r="AR21" s="20">
        <f t="shared" si="6"/>
        <v>0</v>
      </c>
      <c r="AS21" s="24">
        <f t="shared" si="7"/>
        <v>0</v>
      </c>
      <c r="AT21" s="24">
        <f t="shared" si="19"/>
        <v>4855.5075200000001</v>
      </c>
      <c r="AU21" s="24">
        <f t="shared" si="20"/>
        <v>4855.5075200000001</v>
      </c>
      <c r="AV21" s="24">
        <f t="shared" si="21"/>
        <v>1116.7667296</v>
      </c>
      <c r="AW21" s="24">
        <f t="shared" si="22"/>
        <v>5972.2742496000001</v>
      </c>
    </row>
    <row r="22" spans="1:49" s="13" customFormat="1" ht="12.75" customHeight="1" x14ac:dyDescent="0.25">
      <c r="A22" s="32">
        <f t="shared" si="23"/>
        <v>15</v>
      </c>
      <c r="B22" s="28" t="s">
        <v>45</v>
      </c>
      <c r="C22" s="29" t="s">
        <v>46</v>
      </c>
      <c r="D22" s="29" t="s">
        <v>47</v>
      </c>
      <c r="E22" s="30" t="s">
        <v>48</v>
      </c>
      <c r="F22" s="31">
        <v>7393851111</v>
      </c>
      <c r="G22" s="33" t="s">
        <v>52</v>
      </c>
      <c r="H22" s="34" t="s">
        <v>46</v>
      </c>
      <c r="I22" s="34" t="s">
        <v>47</v>
      </c>
      <c r="J22" s="34" t="s">
        <v>85</v>
      </c>
      <c r="K22" s="34" t="s">
        <v>86</v>
      </c>
      <c r="L22" s="35" t="s">
        <v>87</v>
      </c>
      <c r="M22" s="39">
        <v>8</v>
      </c>
      <c r="N22" s="42" t="s">
        <v>44</v>
      </c>
      <c r="O22" s="40">
        <v>3324</v>
      </c>
      <c r="P22" s="40">
        <v>5784</v>
      </c>
      <c r="Q22" s="15">
        <v>0</v>
      </c>
      <c r="R22" s="16">
        <f t="shared" si="0"/>
        <v>9108</v>
      </c>
      <c r="S22" s="46">
        <f t="shared" si="8"/>
        <v>6648</v>
      </c>
      <c r="T22" s="46">
        <f t="shared" si="9"/>
        <v>11568</v>
      </c>
      <c r="U22" s="46">
        <f t="shared" si="10"/>
        <v>0</v>
      </c>
      <c r="V22" s="45">
        <f t="shared" si="11"/>
        <v>18216</v>
      </c>
      <c r="W22" s="17">
        <v>1</v>
      </c>
      <c r="X22" s="18">
        <v>24</v>
      </c>
      <c r="Y22" s="19" t="str">
        <f t="shared" si="12"/>
        <v>0,0000</v>
      </c>
      <c r="Z22" s="20">
        <f t="shared" si="13"/>
        <v>0</v>
      </c>
      <c r="AA22" s="21">
        <v>3.8</v>
      </c>
      <c r="AB22" s="20">
        <f t="shared" si="14"/>
        <v>91.199999999999989</v>
      </c>
      <c r="AC22" s="21">
        <v>0.08</v>
      </c>
      <c r="AD22" s="20">
        <f t="shared" si="2"/>
        <v>15.36</v>
      </c>
      <c r="AE22" s="21">
        <v>4.6100000000000003</v>
      </c>
      <c r="AF22" s="20">
        <f t="shared" si="3"/>
        <v>885.12000000000012</v>
      </c>
      <c r="AG22" s="21">
        <v>0</v>
      </c>
      <c r="AH22" s="20">
        <f t="shared" si="4"/>
        <v>0</v>
      </c>
      <c r="AI22" s="22">
        <f t="shared" si="5"/>
        <v>1.58E-3</v>
      </c>
      <c r="AJ22" s="20">
        <f t="shared" si="15"/>
        <v>28.781279999999999</v>
      </c>
      <c r="AK22" s="22">
        <v>1.2999999999999999E-2</v>
      </c>
      <c r="AL22" s="20">
        <f t="shared" si="16"/>
        <v>236.80799999999999</v>
      </c>
      <c r="AM22" s="22">
        <v>0.27129999999999999</v>
      </c>
      <c r="AN22" s="20">
        <f t="shared" si="17"/>
        <v>1803.6024</v>
      </c>
      <c r="AO22" s="47">
        <v>6.4100000000000004E-2</v>
      </c>
      <c r="AP22" s="20">
        <f t="shared" si="18"/>
        <v>741.50880000000006</v>
      </c>
      <c r="AQ22" s="23"/>
      <c r="AR22" s="20">
        <f t="shared" si="6"/>
        <v>0</v>
      </c>
      <c r="AS22" s="24">
        <f t="shared" si="7"/>
        <v>0</v>
      </c>
      <c r="AT22" s="24">
        <f t="shared" si="19"/>
        <v>3802.3804800000003</v>
      </c>
      <c r="AU22" s="24">
        <f t="shared" si="20"/>
        <v>3802.3804800000003</v>
      </c>
      <c r="AV22" s="24">
        <f t="shared" si="21"/>
        <v>874.54751040000008</v>
      </c>
      <c r="AW22" s="24">
        <f t="shared" si="22"/>
        <v>4676.9279904000005</v>
      </c>
    </row>
    <row r="23" spans="1:49" s="13" customFormat="1" ht="12.75" customHeight="1" x14ac:dyDescent="0.25">
      <c r="A23" s="32">
        <f t="shared" si="23"/>
        <v>16</v>
      </c>
      <c r="B23" s="28" t="s">
        <v>45</v>
      </c>
      <c r="C23" s="29" t="s">
        <v>46</v>
      </c>
      <c r="D23" s="29" t="s">
        <v>47</v>
      </c>
      <c r="E23" s="30" t="s">
        <v>48</v>
      </c>
      <c r="F23" s="31">
        <v>7393851111</v>
      </c>
      <c r="G23" s="33" t="s">
        <v>52</v>
      </c>
      <c r="H23" s="34" t="s">
        <v>46</v>
      </c>
      <c r="I23" s="34" t="s">
        <v>47</v>
      </c>
      <c r="J23" s="34" t="s">
        <v>88</v>
      </c>
      <c r="K23" s="34" t="s">
        <v>89</v>
      </c>
      <c r="L23" s="35" t="s">
        <v>90</v>
      </c>
      <c r="M23" s="39">
        <v>8</v>
      </c>
      <c r="N23" s="42" t="s">
        <v>44</v>
      </c>
      <c r="O23" s="40">
        <v>1604</v>
      </c>
      <c r="P23" s="40">
        <v>3340</v>
      </c>
      <c r="Q23" s="15">
        <v>0</v>
      </c>
      <c r="R23" s="16">
        <f t="shared" si="0"/>
        <v>4944</v>
      </c>
      <c r="S23" s="46">
        <f t="shared" si="8"/>
        <v>3208</v>
      </c>
      <c r="T23" s="46">
        <f t="shared" si="9"/>
        <v>6680</v>
      </c>
      <c r="U23" s="46">
        <f t="shared" si="10"/>
        <v>0</v>
      </c>
      <c r="V23" s="45">
        <f t="shared" si="11"/>
        <v>9888</v>
      </c>
      <c r="W23" s="17">
        <v>1</v>
      </c>
      <c r="X23" s="18">
        <v>24</v>
      </c>
      <c r="Y23" s="19" t="str">
        <f t="shared" si="12"/>
        <v>0,0000</v>
      </c>
      <c r="Z23" s="20">
        <f t="shared" si="13"/>
        <v>0</v>
      </c>
      <c r="AA23" s="21">
        <v>3.8</v>
      </c>
      <c r="AB23" s="20">
        <f t="shared" si="14"/>
        <v>91.199999999999989</v>
      </c>
      <c r="AC23" s="21">
        <v>0.08</v>
      </c>
      <c r="AD23" s="20">
        <f t="shared" si="2"/>
        <v>15.36</v>
      </c>
      <c r="AE23" s="21">
        <v>4.6100000000000003</v>
      </c>
      <c r="AF23" s="20">
        <f t="shared" si="3"/>
        <v>885.12000000000012</v>
      </c>
      <c r="AG23" s="21">
        <v>0</v>
      </c>
      <c r="AH23" s="20">
        <f t="shared" si="4"/>
        <v>0</v>
      </c>
      <c r="AI23" s="22">
        <f t="shared" si="5"/>
        <v>1.58E-3</v>
      </c>
      <c r="AJ23" s="20">
        <f t="shared" si="15"/>
        <v>15.62304</v>
      </c>
      <c r="AK23" s="22">
        <v>1.2999999999999999E-2</v>
      </c>
      <c r="AL23" s="20">
        <f t="shared" si="16"/>
        <v>128.54399999999998</v>
      </c>
      <c r="AM23" s="22">
        <v>0.27129999999999999</v>
      </c>
      <c r="AN23" s="20">
        <f t="shared" si="17"/>
        <v>870.33039999999994</v>
      </c>
      <c r="AO23" s="47">
        <v>6.4100000000000004E-2</v>
      </c>
      <c r="AP23" s="20">
        <f t="shared" si="18"/>
        <v>428.18800000000005</v>
      </c>
      <c r="AQ23" s="23"/>
      <c r="AR23" s="20">
        <f t="shared" si="6"/>
        <v>0</v>
      </c>
      <c r="AS23" s="24">
        <f t="shared" si="7"/>
        <v>0</v>
      </c>
      <c r="AT23" s="24">
        <f t="shared" si="19"/>
        <v>2434.36544</v>
      </c>
      <c r="AU23" s="24">
        <f t="shared" si="20"/>
        <v>2434.36544</v>
      </c>
      <c r="AV23" s="24">
        <f t="shared" si="21"/>
        <v>559.90405120000003</v>
      </c>
      <c r="AW23" s="24">
        <f t="shared" si="22"/>
        <v>2994.2694912000002</v>
      </c>
    </row>
    <row r="24" spans="1:49" s="13" customFormat="1" ht="12.75" customHeight="1" x14ac:dyDescent="0.25">
      <c r="A24" s="32">
        <f t="shared" si="23"/>
        <v>17</v>
      </c>
      <c r="B24" s="28" t="s">
        <v>45</v>
      </c>
      <c r="C24" s="29" t="s">
        <v>46</v>
      </c>
      <c r="D24" s="29" t="s">
        <v>47</v>
      </c>
      <c r="E24" s="30" t="s">
        <v>48</v>
      </c>
      <c r="F24" s="31">
        <v>7393851111</v>
      </c>
      <c r="G24" s="33" t="s">
        <v>52</v>
      </c>
      <c r="H24" s="34" t="s">
        <v>46</v>
      </c>
      <c r="I24" s="34" t="s">
        <v>47</v>
      </c>
      <c r="J24" s="34" t="s">
        <v>91</v>
      </c>
      <c r="K24" s="34" t="s">
        <v>92</v>
      </c>
      <c r="L24" s="35" t="s">
        <v>93</v>
      </c>
      <c r="M24" s="39">
        <v>8</v>
      </c>
      <c r="N24" s="42" t="s">
        <v>44</v>
      </c>
      <c r="O24" s="40">
        <v>25648</v>
      </c>
      <c r="P24" s="40">
        <v>3232</v>
      </c>
      <c r="Q24" s="15">
        <v>0</v>
      </c>
      <c r="R24" s="16">
        <f t="shared" si="0"/>
        <v>28880</v>
      </c>
      <c r="S24" s="46">
        <f t="shared" si="8"/>
        <v>51296</v>
      </c>
      <c r="T24" s="46">
        <f t="shared" si="9"/>
        <v>6464</v>
      </c>
      <c r="U24" s="46">
        <f t="shared" si="10"/>
        <v>0</v>
      </c>
      <c r="V24" s="45">
        <f t="shared" si="11"/>
        <v>57760</v>
      </c>
      <c r="W24" s="17">
        <v>1</v>
      </c>
      <c r="X24" s="18">
        <v>24</v>
      </c>
      <c r="Y24" s="19" t="str">
        <f t="shared" si="12"/>
        <v>0,0000</v>
      </c>
      <c r="Z24" s="20">
        <f t="shared" si="13"/>
        <v>0</v>
      </c>
      <c r="AA24" s="21">
        <v>3.8</v>
      </c>
      <c r="AB24" s="20">
        <f t="shared" si="14"/>
        <v>91.199999999999989</v>
      </c>
      <c r="AC24" s="21">
        <v>0.08</v>
      </c>
      <c r="AD24" s="20">
        <f t="shared" si="2"/>
        <v>15.36</v>
      </c>
      <c r="AE24" s="21">
        <v>4.6100000000000003</v>
      </c>
      <c r="AF24" s="20">
        <f t="shared" si="3"/>
        <v>885.12000000000012</v>
      </c>
      <c r="AG24" s="21">
        <v>0</v>
      </c>
      <c r="AH24" s="20">
        <f t="shared" si="4"/>
        <v>0</v>
      </c>
      <c r="AI24" s="22">
        <f t="shared" si="5"/>
        <v>1.58E-3</v>
      </c>
      <c r="AJ24" s="20">
        <f t="shared" si="15"/>
        <v>91.260800000000003</v>
      </c>
      <c r="AK24" s="22">
        <v>1.2999999999999999E-2</v>
      </c>
      <c r="AL24" s="20">
        <f t="shared" si="16"/>
        <v>750.88</v>
      </c>
      <c r="AM24" s="22">
        <v>0.27129999999999999</v>
      </c>
      <c r="AN24" s="20">
        <f t="shared" si="17"/>
        <v>13916.604799999999</v>
      </c>
      <c r="AO24" s="47">
        <v>6.4100000000000004E-2</v>
      </c>
      <c r="AP24" s="20">
        <f t="shared" si="18"/>
        <v>414.34240000000005</v>
      </c>
      <c r="AQ24" s="23"/>
      <c r="AR24" s="20">
        <f t="shared" si="6"/>
        <v>0</v>
      </c>
      <c r="AS24" s="24">
        <f t="shared" si="7"/>
        <v>0</v>
      </c>
      <c r="AT24" s="24">
        <f t="shared" si="19"/>
        <v>16164.768</v>
      </c>
      <c r="AU24" s="24">
        <f t="shared" si="20"/>
        <v>16164.768</v>
      </c>
      <c r="AV24" s="24">
        <f t="shared" si="21"/>
        <v>3717.8966400000004</v>
      </c>
      <c r="AW24" s="24">
        <f t="shared" si="22"/>
        <v>19882.664639999999</v>
      </c>
    </row>
    <row r="25" spans="1:49" s="13" customFormat="1" ht="12.75" customHeight="1" x14ac:dyDescent="0.25">
      <c r="A25" s="32">
        <f t="shared" si="23"/>
        <v>18</v>
      </c>
      <c r="B25" s="28" t="s">
        <v>45</v>
      </c>
      <c r="C25" s="29" t="s">
        <v>46</v>
      </c>
      <c r="D25" s="29" t="s">
        <v>47</v>
      </c>
      <c r="E25" s="30" t="s">
        <v>48</v>
      </c>
      <c r="F25" s="31">
        <v>7393851111</v>
      </c>
      <c r="G25" s="33" t="s">
        <v>52</v>
      </c>
      <c r="H25" s="34" t="s">
        <v>46</v>
      </c>
      <c r="I25" s="34" t="s">
        <v>47</v>
      </c>
      <c r="J25" s="34" t="s">
        <v>94</v>
      </c>
      <c r="K25" s="34" t="s">
        <v>95</v>
      </c>
      <c r="L25" s="35" t="s">
        <v>96</v>
      </c>
      <c r="M25" s="39">
        <v>7</v>
      </c>
      <c r="N25" s="42" t="s">
        <v>44</v>
      </c>
      <c r="O25" s="40">
        <v>1952</v>
      </c>
      <c r="P25" s="40">
        <v>3480</v>
      </c>
      <c r="Q25" s="15">
        <v>0</v>
      </c>
      <c r="R25" s="16">
        <f t="shared" si="0"/>
        <v>5432</v>
      </c>
      <c r="S25" s="46">
        <f t="shared" si="8"/>
        <v>3904</v>
      </c>
      <c r="T25" s="46">
        <f t="shared" si="9"/>
        <v>6960</v>
      </c>
      <c r="U25" s="46">
        <f t="shared" si="10"/>
        <v>0</v>
      </c>
      <c r="V25" s="45">
        <f t="shared" si="11"/>
        <v>10864</v>
      </c>
      <c r="W25" s="17">
        <v>1</v>
      </c>
      <c r="X25" s="18">
        <v>24</v>
      </c>
      <c r="Y25" s="19" t="str">
        <f t="shared" si="12"/>
        <v>0,0000</v>
      </c>
      <c r="Z25" s="20">
        <f t="shared" si="13"/>
        <v>0</v>
      </c>
      <c r="AA25" s="21">
        <v>3.8</v>
      </c>
      <c r="AB25" s="20">
        <f t="shared" si="14"/>
        <v>91.199999999999989</v>
      </c>
      <c r="AC25" s="21">
        <v>0.08</v>
      </c>
      <c r="AD25" s="20">
        <f t="shared" si="2"/>
        <v>13.44</v>
      </c>
      <c r="AE25" s="21">
        <v>4.6100000000000003</v>
      </c>
      <c r="AF25" s="20">
        <f t="shared" si="3"/>
        <v>774.48000000000013</v>
      </c>
      <c r="AG25" s="21">
        <v>0</v>
      </c>
      <c r="AH25" s="20">
        <f t="shared" si="4"/>
        <v>0</v>
      </c>
      <c r="AI25" s="22">
        <f t="shared" si="5"/>
        <v>1.58E-3</v>
      </c>
      <c r="AJ25" s="20">
        <f t="shared" si="15"/>
        <v>17.165120000000002</v>
      </c>
      <c r="AK25" s="22">
        <v>1.2999999999999999E-2</v>
      </c>
      <c r="AL25" s="20">
        <f t="shared" si="16"/>
        <v>141.232</v>
      </c>
      <c r="AM25" s="22">
        <v>0.27129999999999999</v>
      </c>
      <c r="AN25" s="20">
        <f t="shared" si="17"/>
        <v>1059.1551999999999</v>
      </c>
      <c r="AO25" s="47">
        <v>6.4100000000000004E-2</v>
      </c>
      <c r="AP25" s="20">
        <f t="shared" si="18"/>
        <v>446.13600000000002</v>
      </c>
      <c r="AQ25" s="23"/>
      <c r="AR25" s="20">
        <f t="shared" si="6"/>
        <v>0</v>
      </c>
      <c r="AS25" s="24">
        <f t="shared" si="7"/>
        <v>0</v>
      </c>
      <c r="AT25" s="24">
        <f t="shared" si="19"/>
        <v>2542.8083199999996</v>
      </c>
      <c r="AU25" s="24">
        <f t="shared" si="20"/>
        <v>2542.8083199999996</v>
      </c>
      <c r="AV25" s="24">
        <f t="shared" si="21"/>
        <v>584.8459135999999</v>
      </c>
      <c r="AW25" s="24">
        <f t="shared" si="22"/>
        <v>3127.6542335999993</v>
      </c>
    </row>
    <row r="26" spans="1:49" s="13" customFormat="1" ht="12.75" customHeight="1" x14ac:dyDescent="0.25">
      <c r="A26" s="32">
        <f t="shared" si="23"/>
        <v>19</v>
      </c>
      <c r="B26" s="28" t="s">
        <v>45</v>
      </c>
      <c r="C26" s="29" t="s">
        <v>46</v>
      </c>
      <c r="D26" s="29" t="s">
        <v>47</v>
      </c>
      <c r="E26" s="30" t="s">
        <v>48</v>
      </c>
      <c r="F26" s="31">
        <v>7393851111</v>
      </c>
      <c r="G26" s="33" t="s">
        <v>52</v>
      </c>
      <c r="H26" s="34" t="s">
        <v>46</v>
      </c>
      <c r="I26" s="34" t="s">
        <v>47</v>
      </c>
      <c r="J26" s="34" t="s">
        <v>91</v>
      </c>
      <c r="K26" s="34" t="s">
        <v>97</v>
      </c>
      <c r="L26" s="35" t="s">
        <v>98</v>
      </c>
      <c r="M26" s="39">
        <v>10</v>
      </c>
      <c r="N26" s="42" t="s">
        <v>44</v>
      </c>
      <c r="O26" s="40">
        <v>4132</v>
      </c>
      <c r="P26" s="40">
        <v>8440</v>
      </c>
      <c r="Q26" s="15">
        <v>0</v>
      </c>
      <c r="R26" s="16">
        <f t="shared" si="0"/>
        <v>12572</v>
      </c>
      <c r="S26" s="46">
        <f t="shared" si="8"/>
        <v>8264</v>
      </c>
      <c r="T26" s="46">
        <f t="shared" si="9"/>
        <v>16880</v>
      </c>
      <c r="U26" s="46">
        <f t="shared" si="10"/>
        <v>0</v>
      </c>
      <c r="V26" s="45">
        <f t="shared" si="11"/>
        <v>25144</v>
      </c>
      <c r="W26" s="17">
        <v>1</v>
      </c>
      <c r="X26" s="18">
        <v>24</v>
      </c>
      <c r="Y26" s="19" t="str">
        <f t="shared" si="12"/>
        <v>0,0000</v>
      </c>
      <c r="Z26" s="20">
        <f t="shared" si="13"/>
        <v>0</v>
      </c>
      <c r="AA26" s="21">
        <v>3.8</v>
      </c>
      <c r="AB26" s="20">
        <f t="shared" si="14"/>
        <v>91.199999999999989</v>
      </c>
      <c r="AC26" s="21">
        <v>0.08</v>
      </c>
      <c r="AD26" s="20">
        <f t="shared" si="2"/>
        <v>19.2</v>
      </c>
      <c r="AE26" s="21">
        <v>4.6100000000000003</v>
      </c>
      <c r="AF26" s="20">
        <f t="shared" si="3"/>
        <v>1106.4000000000001</v>
      </c>
      <c r="AG26" s="21">
        <v>0</v>
      </c>
      <c r="AH26" s="20">
        <f t="shared" si="4"/>
        <v>0</v>
      </c>
      <c r="AI26" s="22">
        <f t="shared" si="5"/>
        <v>1.58E-3</v>
      </c>
      <c r="AJ26" s="20">
        <f t="shared" si="15"/>
        <v>39.727519999999998</v>
      </c>
      <c r="AK26" s="22">
        <v>1.2999999999999999E-2</v>
      </c>
      <c r="AL26" s="20">
        <f t="shared" si="16"/>
        <v>326.87199999999996</v>
      </c>
      <c r="AM26" s="22">
        <v>0.27129999999999999</v>
      </c>
      <c r="AN26" s="20">
        <f t="shared" si="17"/>
        <v>2242.0232000000001</v>
      </c>
      <c r="AO26" s="47">
        <v>6.4100000000000004E-2</v>
      </c>
      <c r="AP26" s="20">
        <f t="shared" si="18"/>
        <v>1082.008</v>
      </c>
      <c r="AQ26" s="23"/>
      <c r="AR26" s="20">
        <f t="shared" si="6"/>
        <v>0</v>
      </c>
      <c r="AS26" s="24">
        <f t="shared" si="7"/>
        <v>0</v>
      </c>
      <c r="AT26" s="24">
        <f t="shared" si="19"/>
        <v>4907.4307200000003</v>
      </c>
      <c r="AU26" s="24">
        <f t="shared" si="20"/>
        <v>4907.4307200000003</v>
      </c>
      <c r="AV26" s="24">
        <f t="shared" si="21"/>
        <v>1128.7090656</v>
      </c>
      <c r="AW26" s="24">
        <f t="shared" si="22"/>
        <v>6036.1397856000003</v>
      </c>
    </row>
    <row r="27" spans="1:49" s="13" customFormat="1" ht="12.75" customHeight="1" x14ac:dyDescent="0.25">
      <c r="A27" s="32">
        <f t="shared" si="23"/>
        <v>20</v>
      </c>
      <c r="B27" s="28" t="s">
        <v>45</v>
      </c>
      <c r="C27" s="29" t="s">
        <v>46</v>
      </c>
      <c r="D27" s="29" t="s">
        <v>47</v>
      </c>
      <c r="E27" s="30" t="s">
        <v>48</v>
      </c>
      <c r="F27" s="31">
        <v>7393851111</v>
      </c>
      <c r="G27" s="33" t="s">
        <v>52</v>
      </c>
      <c r="H27" s="34" t="s">
        <v>46</v>
      </c>
      <c r="I27" s="34" t="s">
        <v>47</v>
      </c>
      <c r="J27" s="34" t="s">
        <v>99</v>
      </c>
      <c r="K27" s="34"/>
      <c r="L27" s="35" t="s">
        <v>100</v>
      </c>
      <c r="M27" s="39">
        <v>8</v>
      </c>
      <c r="N27" s="42" t="s">
        <v>44</v>
      </c>
      <c r="O27" s="40">
        <v>768</v>
      </c>
      <c r="P27" s="40">
        <v>1736</v>
      </c>
      <c r="Q27" s="15">
        <v>0</v>
      </c>
      <c r="R27" s="16">
        <f t="shared" si="0"/>
        <v>2504</v>
      </c>
      <c r="S27" s="46">
        <f t="shared" si="8"/>
        <v>1536</v>
      </c>
      <c r="T27" s="46">
        <f t="shared" si="9"/>
        <v>3472</v>
      </c>
      <c r="U27" s="46">
        <f t="shared" si="10"/>
        <v>0</v>
      </c>
      <c r="V27" s="45">
        <f t="shared" si="11"/>
        <v>5008</v>
      </c>
      <c r="W27" s="17">
        <v>1</v>
      </c>
      <c r="X27" s="18">
        <v>24</v>
      </c>
      <c r="Y27" s="19" t="str">
        <f t="shared" si="12"/>
        <v>0,0000</v>
      </c>
      <c r="Z27" s="20">
        <f t="shared" si="13"/>
        <v>0</v>
      </c>
      <c r="AA27" s="21">
        <v>3.8</v>
      </c>
      <c r="AB27" s="20">
        <f t="shared" si="14"/>
        <v>91.199999999999989</v>
      </c>
      <c r="AC27" s="21">
        <v>0.08</v>
      </c>
      <c r="AD27" s="20">
        <f t="shared" si="2"/>
        <v>15.36</v>
      </c>
      <c r="AE27" s="21">
        <v>4.6100000000000003</v>
      </c>
      <c r="AF27" s="20">
        <f t="shared" si="3"/>
        <v>885.12000000000012</v>
      </c>
      <c r="AG27" s="21">
        <v>0</v>
      </c>
      <c r="AH27" s="20">
        <f t="shared" si="4"/>
        <v>0</v>
      </c>
      <c r="AI27" s="22">
        <f t="shared" si="5"/>
        <v>1.58E-3</v>
      </c>
      <c r="AJ27" s="20">
        <f t="shared" si="15"/>
        <v>7.9126400000000006</v>
      </c>
      <c r="AK27" s="22">
        <v>1.2999999999999999E-2</v>
      </c>
      <c r="AL27" s="20">
        <f t="shared" si="16"/>
        <v>65.103999999999999</v>
      </c>
      <c r="AM27" s="22">
        <v>0.27129999999999999</v>
      </c>
      <c r="AN27" s="20">
        <f t="shared" si="17"/>
        <v>416.71679999999998</v>
      </c>
      <c r="AO27" s="47">
        <v>6.4100000000000004E-2</v>
      </c>
      <c r="AP27" s="20">
        <f t="shared" si="18"/>
        <v>222.55520000000001</v>
      </c>
      <c r="AQ27" s="23"/>
      <c r="AR27" s="20">
        <f t="shared" si="6"/>
        <v>0</v>
      </c>
      <c r="AS27" s="24">
        <f t="shared" si="7"/>
        <v>0</v>
      </c>
      <c r="AT27" s="24">
        <f t="shared" si="19"/>
        <v>1703.9686400000001</v>
      </c>
      <c r="AU27" s="24">
        <f t="shared" si="20"/>
        <v>1703.9686400000001</v>
      </c>
      <c r="AV27" s="24">
        <f t="shared" si="21"/>
        <v>391.91278720000003</v>
      </c>
      <c r="AW27" s="24">
        <f t="shared" si="22"/>
        <v>2095.8814272</v>
      </c>
    </row>
    <row r="28" spans="1:49" s="13" customFormat="1" ht="12.75" customHeight="1" x14ac:dyDescent="0.25">
      <c r="A28" s="32">
        <f t="shared" si="23"/>
        <v>21</v>
      </c>
      <c r="B28" s="28" t="s">
        <v>45</v>
      </c>
      <c r="C28" s="29" t="s">
        <v>46</v>
      </c>
      <c r="D28" s="29" t="s">
        <v>47</v>
      </c>
      <c r="E28" s="30" t="s">
        <v>48</v>
      </c>
      <c r="F28" s="31">
        <v>7393851111</v>
      </c>
      <c r="G28" s="33" t="s">
        <v>52</v>
      </c>
      <c r="H28" s="34" t="s">
        <v>46</v>
      </c>
      <c r="I28" s="34" t="s">
        <v>47</v>
      </c>
      <c r="J28" s="34" t="s">
        <v>101</v>
      </c>
      <c r="K28" s="34" t="s">
        <v>102</v>
      </c>
      <c r="L28" s="35" t="s">
        <v>103</v>
      </c>
      <c r="M28" s="39">
        <v>5</v>
      </c>
      <c r="N28" s="42" t="s">
        <v>44</v>
      </c>
      <c r="O28" s="40">
        <v>1732</v>
      </c>
      <c r="P28" s="40">
        <v>2192</v>
      </c>
      <c r="Q28" s="15">
        <v>0</v>
      </c>
      <c r="R28" s="16">
        <f t="shared" si="0"/>
        <v>3924</v>
      </c>
      <c r="S28" s="46">
        <f t="shared" si="8"/>
        <v>3464</v>
      </c>
      <c r="T28" s="46">
        <f t="shared" si="9"/>
        <v>4384</v>
      </c>
      <c r="U28" s="46">
        <f t="shared" si="10"/>
        <v>0</v>
      </c>
      <c r="V28" s="45">
        <f t="shared" si="11"/>
        <v>7848</v>
      </c>
      <c r="W28" s="17">
        <v>1</v>
      </c>
      <c r="X28" s="18">
        <v>24</v>
      </c>
      <c r="Y28" s="19" t="str">
        <f t="shared" si="12"/>
        <v>0,0000</v>
      </c>
      <c r="Z28" s="20">
        <f t="shared" si="13"/>
        <v>0</v>
      </c>
      <c r="AA28" s="21">
        <v>3.8</v>
      </c>
      <c r="AB28" s="20">
        <f t="shared" si="14"/>
        <v>91.199999999999989</v>
      </c>
      <c r="AC28" s="21">
        <v>0.08</v>
      </c>
      <c r="AD28" s="20">
        <f t="shared" si="2"/>
        <v>9.6</v>
      </c>
      <c r="AE28" s="21">
        <v>4.6100000000000003</v>
      </c>
      <c r="AF28" s="20">
        <f t="shared" si="3"/>
        <v>553.20000000000005</v>
      </c>
      <c r="AG28" s="21">
        <v>0</v>
      </c>
      <c r="AH28" s="25">
        <f t="shared" si="4"/>
        <v>0</v>
      </c>
      <c r="AI28" s="22">
        <f t="shared" si="5"/>
        <v>1.58E-3</v>
      </c>
      <c r="AJ28" s="20">
        <f t="shared" si="15"/>
        <v>12.399839999999999</v>
      </c>
      <c r="AK28" s="22">
        <v>1.2999999999999999E-2</v>
      </c>
      <c r="AL28" s="20">
        <f t="shared" si="16"/>
        <v>102.024</v>
      </c>
      <c r="AM28" s="22">
        <v>0.27129999999999999</v>
      </c>
      <c r="AN28" s="20">
        <f t="shared" si="17"/>
        <v>939.78319999999997</v>
      </c>
      <c r="AO28" s="47">
        <v>6.4100000000000004E-2</v>
      </c>
      <c r="AP28" s="20">
        <f t="shared" si="18"/>
        <v>281.01440000000002</v>
      </c>
      <c r="AQ28" s="23"/>
      <c r="AR28" s="20">
        <f t="shared" si="6"/>
        <v>0</v>
      </c>
      <c r="AS28" s="24">
        <f t="shared" si="7"/>
        <v>0</v>
      </c>
      <c r="AT28" s="24">
        <f t="shared" si="19"/>
        <v>1989.2214399999998</v>
      </c>
      <c r="AU28" s="24">
        <f t="shared" si="20"/>
        <v>1989.2214399999998</v>
      </c>
      <c r="AV28" s="24">
        <f t="shared" si="21"/>
        <v>457.52093119999995</v>
      </c>
      <c r="AW28" s="24">
        <f t="shared" si="22"/>
        <v>2446.7423712</v>
      </c>
    </row>
    <row r="29" spans="1:49" s="13" customFormat="1" ht="12.75" customHeight="1" x14ac:dyDescent="0.25">
      <c r="A29" s="32">
        <f t="shared" si="23"/>
        <v>22</v>
      </c>
      <c r="B29" s="28" t="s">
        <v>45</v>
      </c>
      <c r="C29" s="29" t="s">
        <v>46</v>
      </c>
      <c r="D29" s="29" t="s">
        <v>47</v>
      </c>
      <c r="E29" s="30" t="s">
        <v>48</v>
      </c>
      <c r="F29" s="31">
        <v>7393851111</v>
      </c>
      <c r="G29" s="33" t="s">
        <v>52</v>
      </c>
      <c r="H29" s="34" t="s">
        <v>46</v>
      </c>
      <c r="I29" s="34" t="s">
        <v>47</v>
      </c>
      <c r="J29" s="34" t="s">
        <v>104</v>
      </c>
      <c r="K29" s="34" t="s">
        <v>105</v>
      </c>
      <c r="L29" s="35" t="s">
        <v>106</v>
      </c>
      <c r="M29" s="39">
        <v>15</v>
      </c>
      <c r="N29" s="42" t="s">
        <v>44</v>
      </c>
      <c r="O29" s="40">
        <v>8304</v>
      </c>
      <c r="P29" s="40">
        <v>18904</v>
      </c>
      <c r="Q29" s="15">
        <v>0</v>
      </c>
      <c r="R29" s="16">
        <f t="shared" si="0"/>
        <v>27208</v>
      </c>
      <c r="S29" s="46">
        <f t="shared" si="8"/>
        <v>16608</v>
      </c>
      <c r="T29" s="46">
        <f t="shared" si="9"/>
        <v>37808</v>
      </c>
      <c r="U29" s="46">
        <f t="shared" si="10"/>
        <v>0</v>
      </c>
      <c r="V29" s="45">
        <f t="shared" si="11"/>
        <v>54416</v>
      </c>
      <c r="W29" s="17">
        <v>1</v>
      </c>
      <c r="X29" s="18">
        <v>24</v>
      </c>
      <c r="Y29" s="19" t="str">
        <f t="shared" si="12"/>
        <v>0,0000</v>
      </c>
      <c r="Z29" s="20">
        <f t="shared" si="13"/>
        <v>0</v>
      </c>
      <c r="AA29" s="21">
        <v>3.8</v>
      </c>
      <c r="AB29" s="20">
        <f t="shared" si="14"/>
        <v>91.199999999999989</v>
      </c>
      <c r="AC29" s="21">
        <v>0.08</v>
      </c>
      <c r="AD29" s="20">
        <f t="shared" si="2"/>
        <v>28.799999999999997</v>
      </c>
      <c r="AE29" s="21">
        <v>4.6100000000000003</v>
      </c>
      <c r="AF29" s="20">
        <f t="shared" si="3"/>
        <v>1659.6000000000001</v>
      </c>
      <c r="AG29" s="21">
        <v>0</v>
      </c>
      <c r="AH29" s="20">
        <f t="shared" si="4"/>
        <v>0</v>
      </c>
      <c r="AI29" s="22">
        <f t="shared" si="5"/>
        <v>1.58E-3</v>
      </c>
      <c r="AJ29" s="20">
        <f t="shared" si="15"/>
        <v>85.977280000000007</v>
      </c>
      <c r="AK29" s="22">
        <v>1.2999999999999999E-2</v>
      </c>
      <c r="AL29" s="20">
        <f t="shared" si="16"/>
        <v>707.40800000000002</v>
      </c>
      <c r="AM29" s="22">
        <v>0.27129999999999999</v>
      </c>
      <c r="AN29" s="20">
        <f t="shared" si="17"/>
        <v>4505.7503999999999</v>
      </c>
      <c r="AO29" s="47">
        <v>6.4100000000000004E-2</v>
      </c>
      <c r="AP29" s="20">
        <f t="shared" si="18"/>
        <v>2423.4928</v>
      </c>
      <c r="AQ29" s="23"/>
      <c r="AR29" s="20">
        <f t="shared" si="6"/>
        <v>0</v>
      </c>
      <c r="AS29" s="24">
        <f t="shared" si="7"/>
        <v>0</v>
      </c>
      <c r="AT29" s="24">
        <f t="shared" si="19"/>
        <v>9502.2284799999998</v>
      </c>
      <c r="AU29" s="24">
        <f t="shared" si="20"/>
        <v>9502.2284799999998</v>
      </c>
      <c r="AV29" s="24">
        <f t="shared" si="21"/>
        <v>2185.5125504000002</v>
      </c>
      <c r="AW29" s="24">
        <f t="shared" si="22"/>
        <v>11687.7410304</v>
      </c>
    </row>
    <row r="30" spans="1:49" s="13" customFormat="1" ht="12.75" customHeight="1" x14ac:dyDescent="0.25">
      <c r="A30" s="32">
        <f t="shared" si="23"/>
        <v>23</v>
      </c>
      <c r="B30" s="28" t="s">
        <v>45</v>
      </c>
      <c r="C30" s="29" t="s">
        <v>46</v>
      </c>
      <c r="D30" s="29" t="s">
        <v>47</v>
      </c>
      <c r="E30" s="30" t="s">
        <v>48</v>
      </c>
      <c r="F30" s="31">
        <v>7393851111</v>
      </c>
      <c r="G30" s="33" t="s">
        <v>52</v>
      </c>
      <c r="H30" s="34" t="s">
        <v>46</v>
      </c>
      <c r="I30" s="34" t="s">
        <v>47</v>
      </c>
      <c r="J30" s="34" t="s">
        <v>104</v>
      </c>
      <c r="K30" s="34" t="s">
        <v>107</v>
      </c>
      <c r="L30" s="35" t="s">
        <v>108</v>
      </c>
      <c r="M30" s="39">
        <v>8</v>
      </c>
      <c r="N30" s="42" t="s">
        <v>44</v>
      </c>
      <c r="O30" s="40">
        <v>1216</v>
      </c>
      <c r="P30" s="40">
        <v>2380</v>
      </c>
      <c r="Q30" s="15">
        <v>0</v>
      </c>
      <c r="R30" s="16">
        <f t="shared" si="0"/>
        <v>3596</v>
      </c>
      <c r="S30" s="46">
        <f t="shared" si="8"/>
        <v>2432</v>
      </c>
      <c r="T30" s="46">
        <f t="shared" si="9"/>
        <v>4760</v>
      </c>
      <c r="U30" s="46">
        <f t="shared" si="10"/>
        <v>0</v>
      </c>
      <c r="V30" s="45">
        <f t="shared" si="11"/>
        <v>7192</v>
      </c>
      <c r="W30" s="17">
        <v>1</v>
      </c>
      <c r="X30" s="18">
        <v>24</v>
      </c>
      <c r="Y30" s="19" t="str">
        <f t="shared" si="12"/>
        <v>0,0000</v>
      </c>
      <c r="Z30" s="20">
        <f t="shared" si="13"/>
        <v>0</v>
      </c>
      <c r="AA30" s="21">
        <v>3.8</v>
      </c>
      <c r="AB30" s="20">
        <f t="shared" si="14"/>
        <v>91.199999999999989</v>
      </c>
      <c r="AC30" s="21">
        <v>0.08</v>
      </c>
      <c r="AD30" s="20">
        <f t="shared" si="2"/>
        <v>15.36</v>
      </c>
      <c r="AE30" s="21">
        <v>4.6100000000000003</v>
      </c>
      <c r="AF30" s="20">
        <f t="shared" si="3"/>
        <v>885.12000000000012</v>
      </c>
      <c r="AG30" s="21">
        <v>0</v>
      </c>
      <c r="AH30" s="20">
        <f t="shared" si="4"/>
        <v>0</v>
      </c>
      <c r="AI30" s="22">
        <f t="shared" si="5"/>
        <v>1.58E-3</v>
      </c>
      <c r="AJ30" s="20">
        <f t="shared" si="15"/>
        <v>11.36336</v>
      </c>
      <c r="AK30" s="22">
        <v>1.2999999999999999E-2</v>
      </c>
      <c r="AL30" s="20">
        <f t="shared" si="16"/>
        <v>93.495999999999995</v>
      </c>
      <c r="AM30" s="22">
        <v>0.27129999999999999</v>
      </c>
      <c r="AN30" s="20">
        <f t="shared" si="17"/>
        <v>659.80160000000001</v>
      </c>
      <c r="AO30" s="47">
        <v>6.4100000000000004E-2</v>
      </c>
      <c r="AP30" s="20">
        <f t="shared" si="18"/>
        <v>305.11600000000004</v>
      </c>
      <c r="AQ30" s="23"/>
      <c r="AR30" s="20">
        <f t="shared" si="6"/>
        <v>0</v>
      </c>
      <c r="AS30" s="24">
        <f t="shared" si="7"/>
        <v>0</v>
      </c>
      <c r="AT30" s="24">
        <f t="shared" si="19"/>
        <v>2061.45696</v>
      </c>
      <c r="AU30" s="24">
        <f t="shared" si="20"/>
        <v>2061.45696</v>
      </c>
      <c r="AV30" s="24">
        <f t="shared" si="21"/>
        <v>474.13510080000003</v>
      </c>
      <c r="AW30" s="24">
        <f t="shared" si="22"/>
        <v>2535.5920608000001</v>
      </c>
    </row>
    <row r="31" spans="1:49" s="13" customFormat="1" ht="12.75" customHeight="1" x14ac:dyDescent="0.25">
      <c r="A31" s="32">
        <f t="shared" si="23"/>
        <v>24</v>
      </c>
      <c r="B31" s="28" t="s">
        <v>45</v>
      </c>
      <c r="C31" s="29" t="s">
        <v>46</v>
      </c>
      <c r="D31" s="29" t="s">
        <v>47</v>
      </c>
      <c r="E31" s="30" t="s">
        <v>48</v>
      </c>
      <c r="F31" s="31">
        <v>7393851111</v>
      </c>
      <c r="G31" s="33" t="s">
        <v>52</v>
      </c>
      <c r="H31" s="34" t="s">
        <v>46</v>
      </c>
      <c r="I31" s="34" t="s">
        <v>47</v>
      </c>
      <c r="J31" s="34" t="s">
        <v>104</v>
      </c>
      <c r="K31" s="34" t="s">
        <v>109</v>
      </c>
      <c r="L31" s="35" t="s">
        <v>110</v>
      </c>
      <c r="M31" s="39">
        <v>5</v>
      </c>
      <c r="N31" s="42" t="s">
        <v>44</v>
      </c>
      <c r="O31" s="40">
        <v>1056</v>
      </c>
      <c r="P31" s="40">
        <v>2720</v>
      </c>
      <c r="Q31" s="15">
        <v>0</v>
      </c>
      <c r="R31" s="16">
        <f t="shared" si="0"/>
        <v>3776</v>
      </c>
      <c r="S31" s="46">
        <f t="shared" si="8"/>
        <v>2112</v>
      </c>
      <c r="T31" s="46">
        <f t="shared" si="9"/>
        <v>5440</v>
      </c>
      <c r="U31" s="46">
        <f t="shared" si="10"/>
        <v>0</v>
      </c>
      <c r="V31" s="45">
        <f t="shared" si="11"/>
        <v>7552</v>
      </c>
      <c r="W31" s="17">
        <v>1</v>
      </c>
      <c r="X31" s="18">
        <v>24</v>
      </c>
      <c r="Y31" s="19" t="str">
        <f t="shared" si="12"/>
        <v>0,0000</v>
      </c>
      <c r="Z31" s="20">
        <f t="shared" si="13"/>
        <v>0</v>
      </c>
      <c r="AA31" s="21">
        <v>3.8</v>
      </c>
      <c r="AB31" s="20">
        <f t="shared" si="14"/>
        <v>91.199999999999989</v>
      </c>
      <c r="AC31" s="21">
        <v>0.08</v>
      </c>
      <c r="AD31" s="20">
        <f t="shared" si="2"/>
        <v>9.6</v>
      </c>
      <c r="AE31" s="21">
        <v>4.6100000000000003</v>
      </c>
      <c r="AF31" s="20">
        <f t="shared" si="3"/>
        <v>553.20000000000005</v>
      </c>
      <c r="AG31" s="21">
        <v>0</v>
      </c>
      <c r="AH31" s="20">
        <f t="shared" si="4"/>
        <v>0</v>
      </c>
      <c r="AI31" s="22">
        <f t="shared" si="5"/>
        <v>1.58E-3</v>
      </c>
      <c r="AJ31" s="20">
        <f t="shared" si="15"/>
        <v>11.93216</v>
      </c>
      <c r="AK31" s="22">
        <v>1.2999999999999999E-2</v>
      </c>
      <c r="AL31" s="20">
        <f t="shared" si="16"/>
        <v>98.176000000000002</v>
      </c>
      <c r="AM31" s="22">
        <v>0.27129999999999999</v>
      </c>
      <c r="AN31" s="20">
        <f t="shared" si="17"/>
        <v>572.98559999999998</v>
      </c>
      <c r="AO31" s="47">
        <v>6.4100000000000004E-2</v>
      </c>
      <c r="AP31" s="20">
        <f t="shared" si="18"/>
        <v>348.70400000000001</v>
      </c>
      <c r="AQ31" s="23"/>
      <c r="AR31" s="20">
        <f t="shared" si="6"/>
        <v>0</v>
      </c>
      <c r="AS31" s="24">
        <f t="shared" si="7"/>
        <v>0</v>
      </c>
      <c r="AT31" s="24">
        <f t="shared" si="19"/>
        <v>1685.7977599999999</v>
      </c>
      <c r="AU31" s="24">
        <f t="shared" si="20"/>
        <v>1685.7977599999999</v>
      </c>
      <c r="AV31" s="24">
        <f t="shared" si="21"/>
        <v>387.73348479999999</v>
      </c>
      <c r="AW31" s="24">
        <f t="shared" si="22"/>
        <v>2073.5312448</v>
      </c>
    </row>
    <row r="32" spans="1:49" s="13" customFormat="1" ht="12.75" customHeight="1" x14ac:dyDescent="0.25">
      <c r="A32" s="32">
        <f t="shared" si="23"/>
        <v>25</v>
      </c>
      <c r="B32" s="28" t="s">
        <v>45</v>
      </c>
      <c r="C32" s="29" t="s">
        <v>46</v>
      </c>
      <c r="D32" s="29" t="s">
        <v>47</v>
      </c>
      <c r="E32" s="30" t="s">
        <v>48</v>
      </c>
      <c r="F32" s="31">
        <v>7393851111</v>
      </c>
      <c r="G32" s="33" t="s">
        <v>52</v>
      </c>
      <c r="H32" s="34" t="s">
        <v>46</v>
      </c>
      <c r="I32" s="34" t="s">
        <v>47</v>
      </c>
      <c r="J32" s="34" t="s">
        <v>111</v>
      </c>
      <c r="K32" s="34" t="s">
        <v>112</v>
      </c>
      <c r="L32" s="35" t="s">
        <v>113</v>
      </c>
      <c r="M32" s="39">
        <v>8</v>
      </c>
      <c r="N32" s="42" t="s">
        <v>44</v>
      </c>
      <c r="O32" s="40">
        <v>2436</v>
      </c>
      <c r="P32" s="40">
        <v>5192</v>
      </c>
      <c r="Q32" s="15">
        <v>0</v>
      </c>
      <c r="R32" s="16">
        <f t="shared" si="0"/>
        <v>7628</v>
      </c>
      <c r="S32" s="46">
        <f t="shared" si="8"/>
        <v>4872</v>
      </c>
      <c r="T32" s="46">
        <f t="shared" si="9"/>
        <v>10384</v>
      </c>
      <c r="U32" s="46">
        <f t="shared" si="10"/>
        <v>0</v>
      </c>
      <c r="V32" s="45">
        <f t="shared" si="11"/>
        <v>15256</v>
      </c>
      <c r="W32" s="17">
        <v>1</v>
      </c>
      <c r="X32" s="18">
        <v>24</v>
      </c>
      <c r="Y32" s="19" t="str">
        <f t="shared" si="12"/>
        <v>0,0000</v>
      </c>
      <c r="Z32" s="20">
        <f t="shared" si="13"/>
        <v>0</v>
      </c>
      <c r="AA32" s="21">
        <v>3.8</v>
      </c>
      <c r="AB32" s="20">
        <f t="shared" si="14"/>
        <v>91.199999999999989</v>
      </c>
      <c r="AC32" s="21">
        <v>0.08</v>
      </c>
      <c r="AD32" s="20">
        <f t="shared" si="2"/>
        <v>15.36</v>
      </c>
      <c r="AE32" s="21">
        <v>4.6100000000000003</v>
      </c>
      <c r="AF32" s="20">
        <f t="shared" si="3"/>
        <v>885.12000000000012</v>
      </c>
      <c r="AG32" s="21">
        <v>0</v>
      </c>
      <c r="AH32" s="20">
        <f t="shared" si="4"/>
        <v>0</v>
      </c>
      <c r="AI32" s="22">
        <f t="shared" si="5"/>
        <v>1.58E-3</v>
      </c>
      <c r="AJ32" s="20">
        <f t="shared" si="15"/>
        <v>24.104479999999999</v>
      </c>
      <c r="AK32" s="22">
        <v>1.2999999999999999E-2</v>
      </c>
      <c r="AL32" s="20">
        <f t="shared" si="16"/>
        <v>198.328</v>
      </c>
      <c r="AM32" s="22">
        <v>0.27129999999999999</v>
      </c>
      <c r="AN32" s="20">
        <f t="shared" si="17"/>
        <v>1321.7736</v>
      </c>
      <c r="AO32" s="47">
        <v>6.4100000000000004E-2</v>
      </c>
      <c r="AP32" s="20">
        <f t="shared" si="18"/>
        <v>665.61440000000005</v>
      </c>
      <c r="AQ32" s="23"/>
      <c r="AR32" s="20">
        <f t="shared" si="6"/>
        <v>0</v>
      </c>
      <c r="AS32" s="24">
        <f t="shared" si="7"/>
        <v>0</v>
      </c>
      <c r="AT32" s="24">
        <f t="shared" si="19"/>
        <v>3201.5004800000002</v>
      </c>
      <c r="AU32" s="24">
        <f t="shared" si="20"/>
        <v>3201.5004800000002</v>
      </c>
      <c r="AV32" s="24">
        <f t="shared" si="21"/>
        <v>736.34511040000007</v>
      </c>
      <c r="AW32" s="24">
        <f t="shared" si="22"/>
        <v>3937.8455904000002</v>
      </c>
    </row>
    <row r="33" spans="1:49" s="13" customFormat="1" ht="12.75" customHeight="1" x14ac:dyDescent="0.25">
      <c r="A33" s="32">
        <f t="shared" si="23"/>
        <v>26</v>
      </c>
      <c r="B33" s="28" t="s">
        <v>45</v>
      </c>
      <c r="C33" s="29" t="s">
        <v>46</v>
      </c>
      <c r="D33" s="29" t="s">
        <v>47</v>
      </c>
      <c r="E33" s="30" t="s">
        <v>48</v>
      </c>
      <c r="F33" s="31">
        <v>7393851111</v>
      </c>
      <c r="G33" s="33" t="s">
        <v>52</v>
      </c>
      <c r="H33" s="34" t="s">
        <v>46</v>
      </c>
      <c r="I33" s="34" t="s">
        <v>47</v>
      </c>
      <c r="J33" s="34" t="s">
        <v>114</v>
      </c>
      <c r="K33" s="34" t="s">
        <v>115</v>
      </c>
      <c r="L33" s="35" t="s">
        <v>116</v>
      </c>
      <c r="M33" s="39">
        <v>8</v>
      </c>
      <c r="N33" s="42" t="s">
        <v>44</v>
      </c>
      <c r="O33" s="40">
        <v>7076</v>
      </c>
      <c r="P33" s="40">
        <v>12500</v>
      </c>
      <c r="Q33" s="15">
        <v>0</v>
      </c>
      <c r="R33" s="16">
        <f t="shared" si="0"/>
        <v>19576</v>
      </c>
      <c r="S33" s="46">
        <f t="shared" si="8"/>
        <v>14152</v>
      </c>
      <c r="T33" s="46">
        <f t="shared" si="9"/>
        <v>25000</v>
      </c>
      <c r="U33" s="46">
        <f t="shared" si="10"/>
        <v>0</v>
      </c>
      <c r="V33" s="45">
        <f t="shared" si="11"/>
        <v>39152</v>
      </c>
      <c r="W33" s="17">
        <v>1</v>
      </c>
      <c r="X33" s="18">
        <v>24</v>
      </c>
      <c r="Y33" s="19" t="str">
        <f t="shared" si="12"/>
        <v>0,0000</v>
      </c>
      <c r="Z33" s="20">
        <f t="shared" si="13"/>
        <v>0</v>
      </c>
      <c r="AA33" s="21">
        <v>3.8</v>
      </c>
      <c r="AB33" s="20">
        <f t="shared" si="14"/>
        <v>91.199999999999989</v>
      </c>
      <c r="AC33" s="21">
        <v>0.08</v>
      </c>
      <c r="AD33" s="20">
        <f t="shared" si="2"/>
        <v>15.36</v>
      </c>
      <c r="AE33" s="21">
        <v>4.6100000000000003</v>
      </c>
      <c r="AF33" s="20">
        <f t="shared" si="3"/>
        <v>885.12000000000012</v>
      </c>
      <c r="AG33" s="21">
        <v>0</v>
      </c>
      <c r="AH33" s="20">
        <f t="shared" si="4"/>
        <v>0</v>
      </c>
      <c r="AI33" s="22">
        <f t="shared" si="5"/>
        <v>1.58E-3</v>
      </c>
      <c r="AJ33" s="20">
        <f t="shared" si="15"/>
        <v>61.86016</v>
      </c>
      <c r="AK33" s="22">
        <v>1.2999999999999999E-2</v>
      </c>
      <c r="AL33" s="20">
        <f t="shared" si="16"/>
        <v>508.976</v>
      </c>
      <c r="AM33" s="22">
        <v>0.27129999999999999</v>
      </c>
      <c r="AN33" s="20">
        <f t="shared" si="17"/>
        <v>3839.4375999999997</v>
      </c>
      <c r="AO33" s="47">
        <v>6.4100000000000004E-2</v>
      </c>
      <c r="AP33" s="20">
        <f t="shared" si="18"/>
        <v>1602.5</v>
      </c>
      <c r="AQ33" s="23"/>
      <c r="AR33" s="20">
        <f t="shared" si="6"/>
        <v>0</v>
      </c>
      <c r="AS33" s="24">
        <f t="shared" si="7"/>
        <v>0</v>
      </c>
      <c r="AT33" s="24">
        <f t="shared" si="19"/>
        <v>7004.4537599999985</v>
      </c>
      <c r="AU33" s="24">
        <f t="shared" si="20"/>
        <v>7004.4537599999985</v>
      </c>
      <c r="AV33" s="24">
        <f t="shared" si="21"/>
        <v>1611.0243647999998</v>
      </c>
      <c r="AW33" s="24">
        <f t="shared" si="22"/>
        <v>8615.4781247999981</v>
      </c>
    </row>
    <row r="34" spans="1:49" s="13" customFormat="1" ht="12.75" customHeight="1" x14ac:dyDescent="0.25">
      <c r="A34" s="32">
        <f t="shared" si="23"/>
        <v>27</v>
      </c>
      <c r="B34" s="28" t="s">
        <v>45</v>
      </c>
      <c r="C34" s="29" t="s">
        <v>46</v>
      </c>
      <c r="D34" s="29" t="s">
        <v>47</v>
      </c>
      <c r="E34" s="30" t="s">
        <v>48</v>
      </c>
      <c r="F34" s="31">
        <v>7393851111</v>
      </c>
      <c r="G34" s="33" t="s">
        <v>52</v>
      </c>
      <c r="H34" s="34" t="s">
        <v>46</v>
      </c>
      <c r="I34" s="34" t="s">
        <v>47</v>
      </c>
      <c r="J34" s="34" t="s">
        <v>47</v>
      </c>
      <c r="K34" s="34" t="s">
        <v>117</v>
      </c>
      <c r="L34" s="35" t="s">
        <v>118</v>
      </c>
      <c r="M34" s="39">
        <v>5</v>
      </c>
      <c r="N34" s="42" t="s">
        <v>44</v>
      </c>
      <c r="O34" s="40">
        <v>2776</v>
      </c>
      <c r="P34" s="40">
        <v>6872</v>
      </c>
      <c r="Q34" s="15">
        <v>0</v>
      </c>
      <c r="R34" s="16">
        <f t="shared" si="0"/>
        <v>9648</v>
      </c>
      <c r="S34" s="46">
        <f t="shared" si="8"/>
        <v>5552</v>
      </c>
      <c r="T34" s="46">
        <f t="shared" si="9"/>
        <v>13744</v>
      </c>
      <c r="U34" s="46">
        <f t="shared" si="10"/>
        <v>0</v>
      </c>
      <c r="V34" s="45">
        <f t="shared" si="11"/>
        <v>19296</v>
      </c>
      <c r="W34" s="17">
        <v>1</v>
      </c>
      <c r="X34" s="18">
        <v>24</v>
      </c>
      <c r="Y34" s="19" t="str">
        <f t="shared" si="12"/>
        <v>0,0000</v>
      </c>
      <c r="Z34" s="20">
        <f t="shared" si="13"/>
        <v>0</v>
      </c>
      <c r="AA34" s="21">
        <v>3.8</v>
      </c>
      <c r="AB34" s="20">
        <f t="shared" si="14"/>
        <v>91.199999999999989</v>
      </c>
      <c r="AC34" s="21">
        <v>0.08</v>
      </c>
      <c r="AD34" s="20">
        <f t="shared" si="2"/>
        <v>9.6</v>
      </c>
      <c r="AE34" s="21">
        <v>4.6100000000000003</v>
      </c>
      <c r="AF34" s="20">
        <f t="shared" si="3"/>
        <v>553.20000000000005</v>
      </c>
      <c r="AG34" s="21">
        <v>0</v>
      </c>
      <c r="AH34" s="25">
        <f t="shared" si="4"/>
        <v>0</v>
      </c>
      <c r="AI34" s="22">
        <f t="shared" si="5"/>
        <v>1.58E-3</v>
      </c>
      <c r="AJ34" s="20">
        <f t="shared" si="15"/>
        <v>30.487680000000001</v>
      </c>
      <c r="AK34" s="22">
        <v>1.2999999999999999E-2</v>
      </c>
      <c r="AL34" s="20">
        <f t="shared" si="16"/>
        <v>250.84799999999998</v>
      </c>
      <c r="AM34" s="22">
        <v>0.27129999999999999</v>
      </c>
      <c r="AN34" s="20">
        <f t="shared" si="17"/>
        <v>1506.2575999999999</v>
      </c>
      <c r="AO34" s="47">
        <v>6.4100000000000004E-2</v>
      </c>
      <c r="AP34" s="20">
        <f t="shared" si="18"/>
        <v>880.99040000000002</v>
      </c>
      <c r="AQ34" s="23"/>
      <c r="AR34" s="20">
        <f t="shared" si="6"/>
        <v>0</v>
      </c>
      <c r="AS34" s="24">
        <f t="shared" si="7"/>
        <v>0</v>
      </c>
      <c r="AT34" s="24">
        <f t="shared" si="19"/>
        <v>3322.5836800000002</v>
      </c>
      <c r="AU34" s="24">
        <f t="shared" si="20"/>
        <v>3322.5836800000002</v>
      </c>
      <c r="AV34" s="24">
        <f t="shared" si="21"/>
        <v>764.19424640000011</v>
      </c>
      <c r="AW34" s="24">
        <f t="shared" si="22"/>
        <v>4086.7779264000001</v>
      </c>
    </row>
    <row r="35" spans="1:49" s="13" customFormat="1" ht="12.75" customHeight="1" x14ac:dyDescent="0.25">
      <c r="A35" s="32">
        <f t="shared" si="23"/>
        <v>28</v>
      </c>
      <c r="B35" s="28" t="s">
        <v>45</v>
      </c>
      <c r="C35" s="29" t="s">
        <v>46</v>
      </c>
      <c r="D35" s="29" t="s">
        <v>47</v>
      </c>
      <c r="E35" s="30" t="s">
        <v>48</v>
      </c>
      <c r="F35" s="31">
        <v>7393851111</v>
      </c>
      <c r="G35" s="33" t="s">
        <v>52</v>
      </c>
      <c r="H35" s="34" t="s">
        <v>46</v>
      </c>
      <c r="I35" s="34" t="s">
        <v>47</v>
      </c>
      <c r="J35" s="34" t="s">
        <v>119</v>
      </c>
      <c r="K35" s="34" t="s">
        <v>120</v>
      </c>
      <c r="L35" s="35" t="s">
        <v>121</v>
      </c>
      <c r="M35" s="39">
        <v>5</v>
      </c>
      <c r="N35" s="42" t="s">
        <v>44</v>
      </c>
      <c r="O35" s="40">
        <v>632</v>
      </c>
      <c r="P35" s="40">
        <v>1652</v>
      </c>
      <c r="Q35" s="15">
        <v>0</v>
      </c>
      <c r="R35" s="16">
        <f t="shared" si="0"/>
        <v>2284</v>
      </c>
      <c r="S35" s="46">
        <f t="shared" si="8"/>
        <v>1264</v>
      </c>
      <c r="T35" s="46">
        <f t="shared" si="9"/>
        <v>3304</v>
      </c>
      <c r="U35" s="46">
        <f t="shared" si="10"/>
        <v>0</v>
      </c>
      <c r="V35" s="45">
        <f t="shared" si="11"/>
        <v>4568</v>
      </c>
      <c r="W35" s="17">
        <v>1</v>
      </c>
      <c r="X35" s="18">
        <v>24</v>
      </c>
      <c r="Y35" s="19" t="str">
        <f t="shared" si="12"/>
        <v>0,0000</v>
      </c>
      <c r="Z35" s="20">
        <f t="shared" si="13"/>
        <v>0</v>
      </c>
      <c r="AA35" s="21">
        <v>3.8</v>
      </c>
      <c r="AB35" s="20">
        <f t="shared" si="14"/>
        <v>91.199999999999989</v>
      </c>
      <c r="AC35" s="21">
        <v>0.08</v>
      </c>
      <c r="AD35" s="20">
        <f t="shared" si="2"/>
        <v>9.6</v>
      </c>
      <c r="AE35" s="21">
        <v>4.6100000000000003</v>
      </c>
      <c r="AF35" s="20">
        <f t="shared" si="3"/>
        <v>553.20000000000005</v>
      </c>
      <c r="AG35" s="21">
        <v>0</v>
      </c>
      <c r="AH35" s="25">
        <f t="shared" si="4"/>
        <v>0</v>
      </c>
      <c r="AI35" s="22">
        <f t="shared" si="5"/>
        <v>1.58E-3</v>
      </c>
      <c r="AJ35" s="20">
        <f t="shared" si="15"/>
        <v>7.2174399999999999</v>
      </c>
      <c r="AK35" s="22">
        <v>1.2999999999999999E-2</v>
      </c>
      <c r="AL35" s="20">
        <f t="shared" si="16"/>
        <v>59.384</v>
      </c>
      <c r="AM35" s="22">
        <v>0.27129999999999999</v>
      </c>
      <c r="AN35" s="20">
        <f t="shared" si="17"/>
        <v>342.92320000000001</v>
      </c>
      <c r="AO35" s="47">
        <v>6.4100000000000004E-2</v>
      </c>
      <c r="AP35" s="20">
        <f t="shared" si="18"/>
        <v>211.78640000000001</v>
      </c>
      <c r="AQ35" s="23"/>
      <c r="AR35" s="20">
        <f t="shared" si="6"/>
        <v>0</v>
      </c>
      <c r="AS35" s="24">
        <f t="shared" si="7"/>
        <v>0</v>
      </c>
      <c r="AT35" s="24">
        <f t="shared" si="19"/>
        <v>1275.31104</v>
      </c>
      <c r="AU35" s="24">
        <f t="shared" si="20"/>
        <v>1275.31104</v>
      </c>
      <c r="AV35" s="24">
        <f t="shared" si="21"/>
        <v>293.32153920000002</v>
      </c>
      <c r="AW35" s="24">
        <f t="shared" si="22"/>
        <v>1568.6325792</v>
      </c>
    </row>
    <row r="36" spans="1:49" s="13" customFormat="1" ht="13.5" customHeight="1" x14ac:dyDescent="0.25">
      <c r="A36" s="32">
        <f t="shared" si="23"/>
        <v>29</v>
      </c>
      <c r="B36" s="28" t="s">
        <v>45</v>
      </c>
      <c r="C36" s="29" t="s">
        <v>46</v>
      </c>
      <c r="D36" s="29" t="s">
        <v>47</v>
      </c>
      <c r="E36" s="30" t="s">
        <v>48</v>
      </c>
      <c r="F36" s="31">
        <v>7393851111</v>
      </c>
      <c r="G36" s="33" t="s">
        <v>52</v>
      </c>
      <c r="H36" s="34" t="s">
        <v>46</v>
      </c>
      <c r="I36" s="34" t="s">
        <v>47</v>
      </c>
      <c r="J36" s="34" t="s">
        <v>47</v>
      </c>
      <c r="K36" s="34" t="s">
        <v>122</v>
      </c>
      <c r="L36" s="35" t="s">
        <v>123</v>
      </c>
      <c r="M36" s="39">
        <v>5</v>
      </c>
      <c r="N36" s="42" t="s">
        <v>44</v>
      </c>
      <c r="O36" s="40">
        <v>1668</v>
      </c>
      <c r="P36" s="40">
        <v>3216</v>
      </c>
      <c r="Q36" s="15">
        <v>0</v>
      </c>
      <c r="R36" s="16">
        <f t="shared" si="0"/>
        <v>4884</v>
      </c>
      <c r="S36" s="46">
        <f t="shared" si="8"/>
        <v>3336</v>
      </c>
      <c r="T36" s="46">
        <f t="shared" si="9"/>
        <v>6432</v>
      </c>
      <c r="U36" s="46">
        <f t="shared" si="10"/>
        <v>0</v>
      </c>
      <c r="V36" s="45">
        <f t="shared" si="11"/>
        <v>9768</v>
      </c>
      <c r="W36" s="17">
        <v>1</v>
      </c>
      <c r="X36" s="18">
        <v>24</v>
      </c>
      <c r="Y36" s="19" t="str">
        <f t="shared" si="12"/>
        <v>0,0000</v>
      </c>
      <c r="Z36" s="20">
        <f t="shared" si="13"/>
        <v>0</v>
      </c>
      <c r="AA36" s="21">
        <v>3.8</v>
      </c>
      <c r="AB36" s="20">
        <f t="shared" si="14"/>
        <v>91.199999999999989</v>
      </c>
      <c r="AC36" s="21">
        <v>0.08</v>
      </c>
      <c r="AD36" s="20">
        <f t="shared" si="2"/>
        <v>9.6</v>
      </c>
      <c r="AE36" s="21">
        <v>4.6100000000000003</v>
      </c>
      <c r="AF36" s="20">
        <f t="shared" si="3"/>
        <v>553.20000000000005</v>
      </c>
      <c r="AG36" s="21">
        <v>0</v>
      </c>
      <c r="AH36" s="20">
        <f t="shared" si="4"/>
        <v>0</v>
      </c>
      <c r="AI36" s="22">
        <f t="shared" si="5"/>
        <v>1.58E-3</v>
      </c>
      <c r="AJ36" s="20">
        <f t="shared" si="15"/>
        <v>15.433440000000001</v>
      </c>
      <c r="AK36" s="22">
        <v>1.2999999999999999E-2</v>
      </c>
      <c r="AL36" s="20">
        <f t="shared" si="16"/>
        <v>126.98399999999999</v>
      </c>
      <c r="AM36" s="22">
        <v>0.27129999999999999</v>
      </c>
      <c r="AN36" s="20">
        <f t="shared" si="17"/>
        <v>905.05679999999995</v>
      </c>
      <c r="AO36" s="47">
        <v>6.4100000000000004E-2</v>
      </c>
      <c r="AP36" s="20">
        <f t="shared" si="18"/>
        <v>412.2912</v>
      </c>
      <c r="AQ36" s="23"/>
      <c r="AR36" s="20">
        <f t="shared" si="6"/>
        <v>0</v>
      </c>
      <c r="AS36" s="24">
        <f t="shared" si="7"/>
        <v>0</v>
      </c>
      <c r="AT36" s="24">
        <f t="shared" si="19"/>
        <v>2113.7654399999997</v>
      </c>
      <c r="AU36" s="24">
        <f t="shared" si="20"/>
        <v>2113.7654399999997</v>
      </c>
      <c r="AV36" s="24">
        <f t="shared" si="21"/>
        <v>486.16605119999997</v>
      </c>
      <c r="AW36" s="24">
        <f t="shared" si="22"/>
        <v>2599.9314911999995</v>
      </c>
    </row>
    <row r="37" spans="1:49" s="13" customFormat="1" ht="12.75" customHeight="1" x14ac:dyDescent="0.25">
      <c r="A37" s="32">
        <f t="shared" si="23"/>
        <v>30</v>
      </c>
      <c r="B37" s="28" t="s">
        <v>45</v>
      </c>
      <c r="C37" s="29" t="s">
        <v>46</v>
      </c>
      <c r="D37" s="29" t="s">
        <v>47</v>
      </c>
      <c r="E37" s="30" t="s">
        <v>48</v>
      </c>
      <c r="F37" s="31">
        <v>7393851111</v>
      </c>
      <c r="G37" s="33" t="s">
        <v>52</v>
      </c>
      <c r="H37" s="34" t="s">
        <v>46</v>
      </c>
      <c r="I37" s="34" t="s">
        <v>47</v>
      </c>
      <c r="J37" s="34" t="s">
        <v>124</v>
      </c>
      <c r="K37" s="34"/>
      <c r="L37" s="35" t="s">
        <v>125</v>
      </c>
      <c r="M37" s="39">
        <v>5</v>
      </c>
      <c r="N37" s="42" t="s">
        <v>44</v>
      </c>
      <c r="O37" s="40">
        <v>3600</v>
      </c>
      <c r="P37" s="40">
        <v>10264</v>
      </c>
      <c r="Q37" s="15">
        <v>0</v>
      </c>
      <c r="R37" s="16">
        <f t="shared" si="0"/>
        <v>13864</v>
      </c>
      <c r="S37" s="46">
        <f t="shared" si="8"/>
        <v>7200</v>
      </c>
      <c r="T37" s="46">
        <f t="shared" si="9"/>
        <v>20528</v>
      </c>
      <c r="U37" s="46">
        <f t="shared" si="10"/>
        <v>0</v>
      </c>
      <c r="V37" s="45">
        <f t="shared" si="11"/>
        <v>27728</v>
      </c>
      <c r="W37" s="17">
        <v>1</v>
      </c>
      <c r="X37" s="18">
        <v>24</v>
      </c>
      <c r="Y37" s="19" t="str">
        <f t="shared" si="12"/>
        <v>0,0000</v>
      </c>
      <c r="Z37" s="20">
        <f t="shared" si="13"/>
        <v>0</v>
      </c>
      <c r="AA37" s="21">
        <v>3.8</v>
      </c>
      <c r="AB37" s="20">
        <f t="shared" si="14"/>
        <v>91.199999999999989</v>
      </c>
      <c r="AC37" s="21">
        <v>0.08</v>
      </c>
      <c r="AD37" s="20">
        <f t="shared" si="2"/>
        <v>9.6</v>
      </c>
      <c r="AE37" s="21">
        <v>4.6100000000000003</v>
      </c>
      <c r="AF37" s="20">
        <f t="shared" si="3"/>
        <v>553.20000000000005</v>
      </c>
      <c r="AG37" s="21">
        <v>0</v>
      </c>
      <c r="AH37" s="20">
        <f t="shared" si="4"/>
        <v>0</v>
      </c>
      <c r="AI37" s="22">
        <f t="shared" si="5"/>
        <v>1.58E-3</v>
      </c>
      <c r="AJ37" s="20">
        <f t="shared" si="15"/>
        <v>43.81024</v>
      </c>
      <c r="AK37" s="22">
        <v>1.2999999999999999E-2</v>
      </c>
      <c r="AL37" s="20">
        <f t="shared" si="16"/>
        <v>360.464</v>
      </c>
      <c r="AM37" s="22">
        <v>0.27129999999999999</v>
      </c>
      <c r="AN37" s="20">
        <f t="shared" si="17"/>
        <v>1953.36</v>
      </c>
      <c r="AO37" s="47">
        <v>6.4100000000000004E-2</v>
      </c>
      <c r="AP37" s="20">
        <f t="shared" si="18"/>
        <v>1315.8448000000001</v>
      </c>
      <c r="AQ37" s="23"/>
      <c r="AR37" s="20">
        <f t="shared" si="6"/>
        <v>0</v>
      </c>
      <c r="AS37" s="24">
        <f t="shared" si="7"/>
        <v>0</v>
      </c>
      <c r="AT37" s="24">
        <f t="shared" si="19"/>
        <v>4327.4790400000002</v>
      </c>
      <c r="AU37" s="24">
        <f t="shared" si="20"/>
        <v>4327.4790400000002</v>
      </c>
      <c r="AV37" s="24">
        <f t="shared" si="21"/>
        <v>995.3201792000001</v>
      </c>
      <c r="AW37" s="24">
        <f t="shared" si="22"/>
        <v>5322.7992192000002</v>
      </c>
    </row>
    <row r="38" spans="1:49" s="13" customFormat="1" ht="12.75" customHeight="1" x14ac:dyDescent="0.25">
      <c r="A38" s="32">
        <f t="shared" si="23"/>
        <v>31</v>
      </c>
      <c r="B38" s="28" t="s">
        <v>45</v>
      </c>
      <c r="C38" s="29" t="s">
        <v>46</v>
      </c>
      <c r="D38" s="29" t="s">
        <v>47</v>
      </c>
      <c r="E38" s="30" t="s">
        <v>48</v>
      </c>
      <c r="F38" s="31">
        <v>7393851111</v>
      </c>
      <c r="G38" s="33" t="s">
        <v>52</v>
      </c>
      <c r="H38" s="34" t="s">
        <v>46</v>
      </c>
      <c r="I38" s="34" t="s">
        <v>47</v>
      </c>
      <c r="J38" s="34" t="s">
        <v>47</v>
      </c>
      <c r="K38" s="34"/>
      <c r="L38" s="35" t="s">
        <v>126</v>
      </c>
      <c r="M38" s="39">
        <v>4</v>
      </c>
      <c r="N38" s="42" t="s">
        <v>44</v>
      </c>
      <c r="O38" s="40">
        <v>1164</v>
      </c>
      <c r="P38" s="40">
        <v>2912</v>
      </c>
      <c r="Q38" s="15">
        <v>0</v>
      </c>
      <c r="R38" s="16">
        <f t="shared" si="0"/>
        <v>4076</v>
      </c>
      <c r="S38" s="46">
        <f t="shared" si="8"/>
        <v>2328</v>
      </c>
      <c r="T38" s="46">
        <f t="shared" si="9"/>
        <v>5824</v>
      </c>
      <c r="U38" s="46">
        <f t="shared" si="10"/>
        <v>0</v>
      </c>
      <c r="V38" s="45">
        <f t="shared" si="11"/>
        <v>8152</v>
      </c>
      <c r="W38" s="17">
        <v>1</v>
      </c>
      <c r="X38" s="18">
        <v>24</v>
      </c>
      <c r="Y38" s="19" t="str">
        <f t="shared" si="12"/>
        <v>0,0000</v>
      </c>
      <c r="Z38" s="20">
        <f t="shared" si="13"/>
        <v>0</v>
      </c>
      <c r="AA38" s="21">
        <v>3.8</v>
      </c>
      <c r="AB38" s="20">
        <f t="shared" si="14"/>
        <v>91.199999999999989</v>
      </c>
      <c r="AC38" s="21">
        <v>0.08</v>
      </c>
      <c r="AD38" s="20">
        <f t="shared" si="2"/>
        <v>7.68</v>
      </c>
      <c r="AE38" s="21">
        <v>4.6100000000000003</v>
      </c>
      <c r="AF38" s="20">
        <f t="shared" si="3"/>
        <v>442.56000000000006</v>
      </c>
      <c r="AG38" s="21">
        <v>0</v>
      </c>
      <c r="AH38" s="20">
        <f t="shared" si="4"/>
        <v>0</v>
      </c>
      <c r="AI38" s="22">
        <f t="shared" si="5"/>
        <v>1.58E-3</v>
      </c>
      <c r="AJ38" s="20">
        <f t="shared" si="15"/>
        <v>12.88016</v>
      </c>
      <c r="AK38" s="22">
        <v>1.2999999999999999E-2</v>
      </c>
      <c r="AL38" s="20">
        <f t="shared" si="16"/>
        <v>105.976</v>
      </c>
      <c r="AM38" s="22">
        <v>0.27129999999999999</v>
      </c>
      <c r="AN38" s="20">
        <f t="shared" si="17"/>
        <v>631.58639999999991</v>
      </c>
      <c r="AO38" s="47">
        <v>6.4100000000000004E-2</v>
      </c>
      <c r="AP38" s="20">
        <f t="shared" si="18"/>
        <v>373.3184</v>
      </c>
      <c r="AQ38" s="23"/>
      <c r="AR38" s="20">
        <f t="shared" si="6"/>
        <v>0</v>
      </c>
      <c r="AS38" s="24">
        <f t="shared" si="7"/>
        <v>0</v>
      </c>
      <c r="AT38" s="24">
        <f t="shared" si="19"/>
        <v>1665.2009600000001</v>
      </c>
      <c r="AU38" s="24">
        <f t="shared" si="20"/>
        <v>1665.2009600000001</v>
      </c>
      <c r="AV38" s="24">
        <f t="shared" si="21"/>
        <v>382.99622080000006</v>
      </c>
      <c r="AW38" s="24">
        <f t="shared" si="22"/>
        <v>2048.1971808000003</v>
      </c>
    </row>
    <row r="39" spans="1:49" s="13" customFormat="1" ht="12.75" customHeight="1" x14ac:dyDescent="0.25">
      <c r="A39" s="32">
        <f t="shared" si="23"/>
        <v>32</v>
      </c>
      <c r="B39" s="28" t="s">
        <v>45</v>
      </c>
      <c r="C39" s="29" t="s">
        <v>46</v>
      </c>
      <c r="D39" s="29" t="s">
        <v>47</v>
      </c>
      <c r="E39" s="30" t="s">
        <v>48</v>
      </c>
      <c r="F39" s="31">
        <v>7393851111</v>
      </c>
      <c r="G39" s="33" t="s">
        <v>52</v>
      </c>
      <c r="H39" s="34" t="s">
        <v>46</v>
      </c>
      <c r="I39" s="34" t="s">
        <v>47</v>
      </c>
      <c r="J39" s="34" t="s">
        <v>47</v>
      </c>
      <c r="K39" s="34"/>
      <c r="L39" s="35" t="s">
        <v>127</v>
      </c>
      <c r="M39" s="39">
        <v>15</v>
      </c>
      <c r="N39" s="42" t="s">
        <v>44</v>
      </c>
      <c r="O39" s="40">
        <v>2892</v>
      </c>
      <c r="P39" s="40">
        <v>7746</v>
      </c>
      <c r="Q39" s="15">
        <v>0</v>
      </c>
      <c r="R39" s="16">
        <f t="shared" si="0"/>
        <v>10638</v>
      </c>
      <c r="S39" s="46">
        <f t="shared" si="8"/>
        <v>5784</v>
      </c>
      <c r="T39" s="46">
        <f t="shared" si="9"/>
        <v>15492</v>
      </c>
      <c r="U39" s="46">
        <f t="shared" si="10"/>
        <v>0</v>
      </c>
      <c r="V39" s="45">
        <f t="shared" si="11"/>
        <v>21276</v>
      </c>
      <c r="W39" s="17">
        <v>1</v>
      </c>
      <c r="X39" s="18">
        <v>24</v>
      </c>
      <c r="Y39" s="19" t="str">
        <f t="shared" si="12"/>
        <v>0,0000</v>
      </c>
      <c r="Z39" s="20">
        <f t="shared" si="13"/>
        <v>0</v>
      </c>
      <c r="AA39" s="21">
        <v>3.8</v>
      </c>
      <c r="AB39" s="20">
        <f t="shared" si="14"/>
        <v>91.199999999999989</v>
      </c>
      <c r="AC39" s="21">
        <v>0.08</v>
      </c>
      <c r="AD39" s="20">
        <f t="shared" si="2"/>
        <v>28.799999999999997</v>
      </c>
      <c r="AE39" s="21">
        <v>4.6100000000000003</v>
      </c>
      <c r="AF39" s="20">
        <f t="shared" si="3"/>
        <v>1659.6000000000001</v>
      </c>
      <c r="AG39" s="21">
        <v>0</v>
      </c>
      <c r="AH39" s="20">
        <f t="shared" si="4"/>
        <v>0</v>
      </c>
      <c r="AI39" s="22">
        <f t="shared" si="5"/>
        <v>1.58E-3</v>
      </c>
      <c r="AJ39" s="20">
        <f t="shared" si="15"/>
        <v>33.616080000000004</v>
      </c>
      <c r="AK39" s="22">
        <v>1.2999999999999999E-2</v>
      </c>
      <c r="AL39" s="20">
        <f t="shared" si="16"/>
        <v>276.58799999999997</v>
      </c>
      <c r="AM39" s="22">
        <v>0.27129999999999999</v>
      </c>
      <c r="AN39" s="20">
        <f t="shared" si="17"/>
        <v>1569.1992</v>
      </c>
      <c r="AO39" s="47">
        <v>6.4100000000000004E-2</v>
      </c>
      <c r="AP39" s="20">
        <f t="shared" si="18"/>
        <v>993.0372000000001</v>
      </c>
      <c r="AQ39" s="23"/>
      <c r="AR39" s="20">
        <f t="shared" si="6"/>
        <v>0</v>
      </c>
      <c r="AS39" s="24">
        <f t="shared" si="7"/>
        <v>0</v>
      </c>
      <c r="AT39" s="24">
        <f t="shared" si="19"/>
        <v>4652.0404800000006</v>
      </c>
      <c r="AU39" s="24">
        <f t="shared" si="20"/>
        <v>4652.0404800000006</v>
      </c>
      <c r="AV39" s="24">
        <f t="shared" si="21"/>
        <v>1069.9693104000003</v>
      </c>
      <c r="AW39" s="24">
        <f t="shared" si="22"/>
        <v>5722.0097904000013</v>
      </c>
    </row>
    <row r="40" spans="1:49" s="13" customFormat="1" ht="12.75" customHeight="1" x14ac:dyDescent="0.25">
      <c r="A40" s="32">
        <f t="shared" si="23"/>
        <v>33</v>
      </c>
      <c r="B40" s="28" t="s">
        <v>45</v>
      </c>
      <c r="C40" s="29" t="s">
        <v>46</v>
      </c>
      <c r="D40" s="29" t="s">
        <v>47</v>
      </c>
      <c r="E40" s="30" t="s">
        <v>48</v>
      </c>
      <c r="F40" s="31">
        <v>7393851111</v>
      </c>
      <c r="G40" s="33" t="s">
        <v>52</v>
      </c>
      <c r="H40" s="34" t="s">
        <v>46</v>
      </c>
      <c r="I40" s="34" t="s">
        <v>47</v>
      </c>
      <c r="J40" s="34" t="s">
        <v>47</v>
      </c>
      <c r="K40" s="34" t="s">
        <v>128</v>
      </c>
      <c r="L40" s="35" t="s">
        <v>129</v>
      </c>
      <c r="M40" s="39">
        <v>5</v>
      </c>
      <c r="N40" s="42" t="s">
        <v>44</v>
      </c>
      <c r="O40" s="40">
        <v>3816</v>
      </c>
      <c r="P40" s="40">
        <v>6948</v>
      </c>
      <c r="Q40" s="15">
        <v>0</v>
      </c>
      <c r="R40" s="16">
        <f t="shared" si="0"/>
        <v>10764</v>
      </c>
      <c r="S40" s="46">
        <f t="shared" si="8"/>
        <v>7632</v>
      </c>
      <c r="T40" s="46">
        <f t="shared" si="9"/>
        <v>13896</v>
      </c>
      <c r="U40" s="46">
        <f t="shared" si="10"/>
        <v>0</v>
      </c>
      <c r="V40" s="45">
        <f t="shared" si="11"/>
        <v>21528</v>
      </c>
      <c r="W40" s="17">
        <v>1</v>
      </c>
      <c r="X40" s="18">
        <v>24</v>
      </c>
      <c r="Y40" s="19" t="str">
        <f t="shared" si="12"/>
        <v>0,0000</v>
      </c>
      <c r="Z40" s="20">
        <f t="shared" si="13"/>
        <v>0</v>
      </c>
      <c r="AA40" s="21">
        <v>3.8</v>
      </c>
      <c r="AB40" s="20">
        <f t="shared" si="14"/>
        <v>91.199999999999989</v>
      </c>
      <c r="AC40" s="21">
        <v>0.08</v>
      </c>
      <c r="AD40" s="20">
        <f t="shared" si="2"/>
        <v>9.6</v>
      </c>
      <c r="AE40" s="21">
        <v>4.6100000000000003</v>
      </c>
      <c r="AF40" s="20">
        <f t="shared" si="3"/>
        <v>553.20000000000005</v>
      </c>
      <c r="AG40" s="21">
        <v>0</v>
      </c>
      <c r="AH40" s="20">
        <f t="shared" si="4"/>
        <v>0</v>
      </c>
      <c r="AI40" s="22">
        <f t="shared" si="5"/>
        <v>1.58E-3</v>
      </c>
      <c r="AJ40" s="20">
        <f t="shared" si="15"/>
        <v>34.014240000000001</v>
      </c>
      <c r="AK40" s="22">
        <v>1.2999999999999999E-2</v>
      </c>
      <c r="AL40" s="20">
        <f t="shared" si="16"/>
        <v>279.86399999999998</v>
      </c>
      <c r="AM40" s="22">
        <v>0.27129999999999999</v>
      </c>
      <c r="AN40" s="20">
        <f t="shared" si="17"/>
        <v>2070.5616</v>
      </c>
      <c r="AO40" s="47">
        <v>6.4100000000000004E-2</v>
      </c>
      <c r="AP40" s="20">
        <f t="shared" si="18"/>
        <v>890.73360000000002</v>
      </c>
      <c r="AQ40" s="23"/>
      <c r="AR40" s="20">
        <f t="shared" si="6"/>
        <v>0</v>
      </c>
      <c r="AS40" s="24">
        <f t="shared" si="7"/>
        <v>0</v>
      </c>
      <c r="AT40" s="24">
        <f t="shared" si="19"/>
        <v>3929.17344</v>
      </c>
      <c r="AU40" s="24">
        <f t="shared" si="20"/>
        <v>3929.17344</v>
      </c>
      <c r="AV40" s="24">
        <f t="shared" si="21"/>
        <v>903.70989120000002</v>
      </c>
      <c r="AW40" s="24">
        <f t="shared" si="22"/>
        <v>4832.8833311999997</v>
      </c>
    </row>
    <row r="41" spans="1:49" s="13" customFormat="1" ht="12.75" customHeight="1" x14ac:dyDescent="0.25">
      <c r="A41" s="32">
        <f t="shared" si="23"/>
        <v>34</v>
      </c>
      <c r="B41" s="28" t="s">
        <v>45</v>
      </c>
      <c r="C41" s="29" t="s">
        <v>46</v>
      </c>
      <c r="D41" s="29" t="s">
        <v>47</v>
      </c>
      <c r="E41" s="30" t="s">
        <v>48</v>
      </c>
      <c r="F41" s="31">
        <v>7393851111</v>
      </c>
      <c r="G41" s="33" t="s">
        <v>52</v>
      </c>
      <c r="H41" s="34" t="s">
        <v>46</v>
      </c>
      <c r="I41" s="34" t="s">
        <v>47</v>
      </c>
      <c r="J41" s="34" t="s">
        <v>47</v>
      </c>
      <c r="K41" s="34" t="s">
        <v>130</v>
      </c>
      <c r="L41" s="35" t="s">
        <v>131</v>
      </c>
      <c r="M41" s="39">
        <v>5</v>
      </c>
      <c r="N41" s="42" t="s">
        <v>44</v>
      </c>
      <c r="O41" s="40">
        <v>4460</v>
      </c>
      <c r="P41" s="40">
        <v>10404</v>
      </c>
      <c r="Q41" s="15">
        <v>0</v>
      </c>
      <c r="R41" s="16">
        <f t="shared" si="0"/>
        <v>14864</v>
      </c>
      <c r="S41" s="46">
        <f t="shared" si="8"/>
        <v>8920</v>
      </c>
      <c r="T41" s="46">
        <f t="shared" si="9"/>
        <v>20808</v>
      </c>
      <c r="U41" s="46">
        <f t="shared" si="10"/>
        <v>0</v>
      </c>
      <c r="V41" s="45">
        <f t="shared" si="11"/>
        <v>29728</v>
      </c>
      <c r="W41" s="17">
        <v>1</v>
      </c>
      <c r="X41" s="18">
        <v>24</v>
      </c>
      <c r="Y41" s="19" t="str">
        <f t="shared" si="12"/>
        <v>0,0000</v>
      </c>
      <c r="Z41" s="20">
        <f t="shared" si="13"/>
        <v>0</v>
      </c>
      <c r="AA41" s="21">
        <v>3.8</v>
      </c>
      <c r="AB41" s="20">
        <f t="shared" si="14"/>
        <v>91.199999999999989</v>
      </c>
      <c r="AC41" s="21">
        <v>0.08</v>
      </c>
      <c r="AD41" s="20">
        <f t="shared" si="2"/>
        <v>9.6</v>
      </c>
      <c r="AE41" s="21">
        <v>4.6100000000000003</v>
      </c>
      <c r="AF41" s="20">
        <f t="shared" si="3"/>
        <v>553.20000000000005</v>
      </c>
      <c r="AG41" s="21">
        <v>0</v>
      </c>
      <c r="AH41" s="20">
        <f t="shared" si="4"/>
        <v>0</v>
      </c>
      <c r="AI41" s="22">
        <f t="shared" si="5"/>
        <v>1.58E-3</v>
      </c>
      <c r="AJ41" s="20">
        <f t="shared" si="15"/>
        <v>46.970240000000004</v>
      </c>
      <c r="AK41" s="22">
        <v>1.2999999999999999E-2</v>
      </c>
      <c r="AL41" s="20">
        <f t="shared" si="16"/>
        <v>386.464</v>
      </c>
      <c r="AM41" s="22">
        <v>0.27129999999999999</v>
      </c>
      <c r="AN41" s="20">
        <f t="shared" si="17"/>
        <v>2419.9960000000001</v>
      </c>
      <c r="AO41" s="47">
        <v>6.4100000000000004E-2</v>
      </c>
      <c r="AP41" s="20">
        <f t="shared" si="18"/>
        <v>1333.7928000000002</v>
      </c>
      <c r="AQ41" s="23"/>
      <c r="AR41" s="20">
        <f t="shared" si="6"/>
        <v>0</v>
      </c>
      <c r="AS41" s="24">
        <f t="shared" si="7"/>
        <v>0</v>
      </c>
      <c r="AT41" s="24">
        <f t="shared" si="19"/>
        <v>4841.2230399999999</v>
      </c>
      <c r="AU41" s="24">
        <f t="shared" si="20"/>
        <v>4841.2230399999999</v>
      </c>
      <c r="AV41" s="24">
        <f t="shared" si="21"/>
        <v>1113.4812992</v>
      </c>
      <c r="AW41" s="24">
        <f t="shared" si="22"/>
        <v>5954.7043391999996</v>
      </c>
    </row>
    <row r="42" spans="1:49" s="13" customFormat="1" ht="12.75" customHeight="1" x14ac:dyDescent="0.25">
      <c r="A42" s="32">
        <f t="shared" si="23"/>
        <v>35</v>
      </c>
      <c r="B42" s="28" t="s">
        <v>45</v>
      </c>
      <c r="C42" s="29" t="s">
        <v>46</v>
      </c>
      <c r="D42" s="29" t="s">
        <v>47</v>
      </c>
      <c r="E42" s="30" t="s">
        <v>48</v>
      </c>
      <c r="F42" s="31">
        <v>7393851111</v>
      </c>
      <c r="G42" s="33" t="s">
        <v>52</v>
      </c>
      <c r="H42" s="34" t="s">
        <v>46</v>
      </c>
      <c r="I42" s="34" t="s">
        <v>47</v>
      </c>
      <c r="J42" s="34" t="s">
        <v>47</v>
      </c>
      <c r="K42" s="34" t="s">
        <v>132</v>
      </c>
      <c r="L42" s="35" t="s">
        <v>133</v>
      </c>
      <c r="M42" s="39">
        <v>5</v>
      </c>
      <c r="N42" s="42" t="s">
        <v>44</v>
      </c>
      <c r="O42" s="40">
        <v>1924</v>
      </c>
      <c r="P42" s="40">
        <v>4476</v>
      </c>
      <c r="Q42" s="15">
        <v>0</v>
      </c>
      <c r="R42" s="16">
        <f t="shared" si="0"/>
        <v>6400</v>
      </c>
      <c r="S42" s="46">
        <f t="shared" si="8"/>
        <v>3848</v>
      </c>
      <c r="T42" s="46">
        <f t="shared" si="9"/>
        <v>8952</v>
      </c>
      <c r="U42" s="46">
        <f t="shared" si="10"/>
        <v>0</v>
      </c>
      <c r="V42" s="45">
        <f t="shared" si="11"/>
        <v>12800</v>
      </c>
      <c r="W42" s="17">
        <v>1</v>
      </c>
      <c r="X42" s="18">
        <v>24</v>
      </c>
      <c r="Y42" s="19" t="str">
        <f t="shared" si="12"/>
        <v>0,0000</v>
      </c>
      <c r="Z42" s="20">
        <f t="shared" si="13"/>
        <v>0</v>
      </c>
      <c r="AA42" s="21">
        <v>3.8</v>
      </c>
      <c r="AB42" s="20">
        <f t="shared" si="14"/>
        <v>91.199999999999989</v>
      </c>
      <c r="AC42" s="21">
        <v>0.08</v>
      </c>
      <c r="AD42" s="20">
        <f t="shared" si="2"/>
        <v>9.6</v>
      </c>
      <c r="AE42" s="21">
        <v>4.6100000000000003</v>
      </c>
      <c r="AF42" s="20">
        <f t="shared" si="3"/>
        <v>553.20000000000005</v>
      </c>
      <c r="AG42" s="21">
        <v>0</v>
      </c>
      <c r="AH42" s="20">
        <f t="shared" si="4"/>
        <v>0</v>
      </c>
      <c r="AI42" s="22">
        <f t="shared" si="5"/>
        <v>1.58E-3</v>
      </c>
      <c r="AJ42" s="20">
        <f t="shared" si="15"/>
        <v>20.224</v>
      </c>
      <c r="AK42" s="22">
        <v>1.2999999999999999E-2</v>
      </c>
      <c r="AL42" s="20">
        <f t="shared" si="16"/>
        <v>166.4</v>
      </c>
      <c r="AM42" s="22">
        <v>0.27129999999999999</v>
      </c>
      <c r="AN42" s="20">
        <f t="shared" si="17"/>
        <v>1043.9623999999999</v>
      </c>
      <c r="AO42" s="47">
        <v>6.4100000000000004E-2</v>
      </c>
      <c r="AP42" s="20">
        <f t="shared" si="18"/>
        <v>573.82320000000004</v>
      </c>
      <c r="AQ42" s="23"/>
      <c r="AR42" s="20">
        <f t="shared" si="6"/>
        <v>0</v>
      </c>
      <c r="AS42" s="24">
        <f t="shared" si="7"/>
        <v>0</v>
      </c>
      <c r="AT42" s="24">
        <f t="shared" si="19"/>
        <v>2458.4095999999995</v>
      </c>
      <c r="AU42" s="24">
        <f t="shared" si="20"/>
        <v>2458.4095999999995</v>
      </c>
      <c r="AV42" s="24">
        <f t="shared" si="21"/>
        <v>565.4342079999999</v>
      </c>
      <c r="AW42" s="24">
        <f t="shared" si="22"/>
        <v>3023.8438079999996</v>
      </c>
    </row>
    <row r="43" spans="1:49" s="13" customFormat="1" ht="12.75" customHeight="1" x14ac:dyDescent="0.25">
      <c r="A43" s="32">
        <f t="shared" si="23"/>
        <v>36</v>
      </c>
      <c r="B43" s="28" t="s">
        <v>45</v>
      </c>
      <c r="C43" s="29" t="s">
        <v>46</v>
      </c>
      <c r="D43" s="29" t="s">
        <v>47</v>
      </c>
      <c r="E43" s="30" t="s">
        <v>48</v>
      </c>
      <c r="F43" s="31">
        <v>7393851111</v>
      </c>
      <c r="G43" s="33" t="s">
        <v>52</v>
      </c>
      <c r="H43" s="34" t="s">
        <v>46</v>
      </c>
      <c r="I43" s="34" t="s">
        <v>47</v>
      </c>
      <c r="J43" s="34" t="s">
        <v>134</v>
      </c>
      <c r="K43" s="34"/>
      <c r="L43" s="35" t="s">
        <v>135</v>
      </c>
      <c r="M43" s="39">
        <v>5</v>
      </c>
      <c r="N43" s="42" t="s">
        <v>44</v>
      </c>
      <c r="O43" s="40">
        <v>408</v>
      </c>
      <c r="P43" s="40">
        <v>1140</v>
      </c>
      <c r="Q43" s="15">
        <v>0</v>
      </c>
      <c r="R43" s="16">
        <f t="shared" si="0"/>
        <v>1548</v>
      </c>
      <c r="S43" s="46">
        <f t="shared" si="8"/>
        <v>816</v>
      </c>
      <c r="T43" s="46">
        <f t="shared" si="9"/>
        <v>2280</v>
      </c>
      <c r="U43" s="46">
        <f t="shared" si="10"/>
        <v>0</v>
      </c>
      <c r="V43" s="45">
        <f t="shared" si="11"/>
        <v>3096</v>
      </c>
      <c r="W43" s="17">
        <v>1</v>
      </c>
      <c r="X43" s="18">
        <v>24</v>
      </c>
      <c r="Y43" s="19" t="str">
        <f t="shared" si="12"/>
        <v>0,0000</v>
      </c>
      <c r="Z43" s="20">
        <f t="shared" si="13"/>
        <v>0</v>
      </c>
      <c r="AA43" s="21">
        <v>3.8</v>
      </c>
      <c r="AB43" s="20">
        <f t="shared" si="14"/>
        <v>91.199999999999989</v>
      </c>
      <c r="AC43" s="21">
        <v>0.08</v>
      </c>
      <c r="AD43" s="20">
        <f t="shared" si="2"/>
        <v>9.6</v>
      </c>
      <c r="AE43" s="21">
        <v>4.6100000000000003</v>
      </c>
      <c r="AF43" s="20">
        <f t="shared" si="3"/>
        <v>553.20000000000005</v>
      </c>
      <c r="AG43" s="21">
        <v>0</v>
      </c>
      <c r="AH43" s="20">
        <f t="shared" si="4"/>
        <v>0</v>
      </c>
      <c r="AI43" s="22">
        <f t="shared" si="5"/>
        <v>1.58E-3</v>
      </c>
      <c r="AJ43" s="20">
        <f t="shared" si="15"/>
        <v>4.89168</v>
      </c>
      <c r="AK43" s="22">
        <v>1.2999999999999999E-2</v>
      </c>
      <c r="AL43" s="20">
        <f t="shared" si="16"/>
        <v>40.247999999999998</v>
      </c>
      <c r="AM43" s="22">
        <v>0.27129999999999999</v>
      </c>
      <c r="AN43" s="20">
        <f t="shared" si="17"/>
        <v>221.38079999999999</v>
      </c>
      <c r="AO43" s="47">
        <v>6.4100000000000004E-2</v>
      </c>
      <c r="AP43" s="20">
        <f t="shared" si="18"/>
        <v>146.148</v>
      </c>
      <c r="AQ43" s="22"/>
      <c r="AR43" s="20">
        <f t="shared" si="6"/>
        <v>0</v>
      </c>
      <c r="AS43" s="24">
        <f t="shared" si="7"/>
        <v>0</v>
      </c>
      <c r="AT43" s="24">
        <f t="shared" si="19"/>
        <v>1066.66848</v>
      </c>
      <c r="AU43" s="24">
        <f t="shared" si="20"/>
        <v>1066.66848</v>
      </c>
      <c r="AV43" s="24">
        <f t="shared" si="21"/>
        <v>245.33375040000001</v>
      </c>
      <c r="AW43" s="24">
        <f t="shared" si="22"/>
        <v>1312.0022304000001</v>
      </c>
    </row>
    <row r="44" spans="1:49" s="13" customFormat="1" ht="12.75" customHeight="1" x14ac:dyDescent="0.25">
      <c r="A44" s="32">
        <f t="shared" si="23"/>
        <v>37</v>
      </c>
      <c r="B44" s="28" t="s">
        <v>45</v>
      </c>
      <c r="C44" s="29" t="s">
        <v>46</v>
      </c>
      <c r="D44" s="29" t="s">
        <v>47</v>
      </c>
      <c r="E44" s="30" t="s">
        <v>48</v>
      </c>
      <c r="F44" s="31">
        <v>7393851111</v>
      </c>
      <c r="G44" s="33" t="s">
        <v>52</v>
      </c>
      <c r="H44" s="34" t="s">
        <v>46</v>
      </c>
      <c r="I44" s="34" t="s">
        <v>47</v>
      </c>
      <c r="J44" s="34" t="s">
        <v>136</v>
      </c>
      <c r="K44" s="34"/>
      <c r="L44" s="35" t="s">
        <v>137</v>
      </c>
      <c r="M44" s="39">
        <v>2</v>
      </c>
      <c r="N44" s="42" t="s">
        <v>44</v>
      </c>
      <c r="O44" s="40">
        <v>1508</v>
      </c>
      <c r="P44" s="40">
        <v>3304</v>
      </c>
      <c r="Q44" s="15">
        <v>0</v>
      </c>
      <c r="R44" s="16">
        <f t="shared" si="0"/>
        <v>4812</v>
      </c>
      <c r="S44" s="46">
        <f t="shared" si="8"/>
        <v>3016</v>
      </c>
      <c r="T44" s="46">
        <f t="shared" si="9"/>
        <v>6608</v>
      </c>
      <c r="U44" s="46">
        <f t="shared" si="10"/>
        <v>0</v>
      </c>
      <c r="V44" s="45">
        <f t="shared" si="11"/>
        <v>9624</v>
      </c>
      <c r="W44" s="17">
        <v>1</v>
      </c>
      <c r="X44" s="18">
        <v>24</v>
      </c>
      <c r="Y44" s="19" t="str">
        <f t="shared" si="12"/>
        <v>0,0000</v>
      </c>
      <c r="Z44" s="20">
        <f t="shared" si="13"/>
        <v>0</v>
      </c>
      <c r="AA44" s="21">
        <v>3.8</v>
      </c>
      <c r="AB44" s="20">
        <f t="shared" si="14"/>
        <v>91.199999999999989</v>
      </c>
      <c r="AC44" s="21">
        <v>0.08</v>
      </c>
      <c r="AD44" s="20">
        <f t="shared" si="2"/>
        <v>3.84</v>
      </c>
      <c r="AE44" s="21">
        <v>4.6100000000000003</v>
      </c>
      <c r="AF44" s="20">
        <f t="shared" si="3"/>
        <v>221.28000000000003</v>
      </c>
      <c r="AG44" s="21">
        <v>0</v>
      </c>
      <c r="AH44" s="20">
        <f t="shared" si="4"/>
        <v>0</v>
      </c>
      <c r="AI44" s="22">
        <f t="shared" si="5"/>
        <v>1.58E-3</v>
      </c>
      <c r="AJ44" s="20">
        <f t="shared" si="15"/>
        <v>15.205920000000001</v>
      </c>
      <c r="AK44" s="22">
        <v>1.2999999999999999E-2</v>
      </c>
      <c r="AL44" s="20">
        <f t="shared" si="16"/>
        <v>125.11199999999999</v>
      </c>
      <c r="AM44" s="22">
        <v>0.27129999999999999</v>
      </c>
      <c r="AN44" s="20">
        <f t="shared" si="17"/>
        <v>818.24079999999992</v>
      </c>
      <c r="AO44" s="47">
        <v>6.4100000000000004E-2</v>
      </c>
      <c r="AP44" s="20">
        <f t="shared" si="18"/>
        <v>423.57280000000003</v>
      </c>
      <c r="AQ44" s="22"/>
      <c r="AR44" s="20">
        <f t="shared" si="6"/>
        <v>0</v>
      </c>
      <c r="AS44" s="24">
        <f t="shared" si="7"/>
        <v>0</v>
      </c>
      <c r="AT44" s="24">
        <f t="shared" si="19"/>
        <v>1698.4515200000001</v>
      </c>
      <c r="AU44" s="24">
        <f t="shared" si="20"/>
        <v>1698.4515200000001</v>
      </c>
      <c r="AV44" s="24">
        <f t="shared" si="21"/>
        <v>390.64384960000001</v>
      </c>
      <c r="AW44" s="24">
        <f t="shared" si="22"/>
        <v>2089.0953696000001</v>
      </c>
    </row>
    <row r="45" spans="1:49" s="13" customFormat="1" ht="12.75" customHeight="1" x14ac:dyDescent="0.25">
      <c r="A45" s="32">
        <f t="shared" si="23"/>
        <v>38</v>
      </c>
      <c r="B45" s="28" t="s">
        <v>45</v>
      </c>
      <c r="C45" s="29" t="s">
        <v>46</v>
      </c>
      <c r="D45" s="29" t="s">
        <v>47</v>
      </c>
      <c r="E45" s="30" t="s">
        <v>48</v>
      </c>
      <c r="F45" s="31">
        <v>7393851111</v>
      </c>
      <c r="G45" s="33" t="s">
        <v>52</v>
      </c>
      <c r="H45" s="34" t="s">
        <v>46</v>
      </c>
      <c r="I45" s="34" t="s">
        <v>47</v>
      </c>
      <c r="J45" s="34" t="s">
        <v>138</v>
      </c>
      <c r="K45" s="34"/>
      <c r="L45" s="35" t="s">
        <v>139</v>
      </c>
      <c r="M45" s="39">
        <v>4</v>
      </c>
      <c r="N45" s="42" t="s">
        <v>44</v>
      </c>
      <c r="O45" s="40">
        <v>6802</v>
      </c>
      <c r="P45" s="40">
        <v>11620</v>
      </c>
      <c r="Q45" s="15">
        <v>0</v>
      </c>
      <c r="R45" s="16">
        <f t="shared" si="0"/>
        <v>18422</v>
      </c>
      <c r="S45" s="46">
        <f t="shared" si="8"/>
        <v>13604</v>
      </c>
      <c r="T45" s="46">
        <f t="shared" si="9"/>
        <v>23240</v>
      </c>
      <c r="U45" s="46">
        <f t="shared" si="10"/>
        <v>0</v>
      </c>
      <c r="V45" s="45">
        <f t="shared" si="11"/>
        <v>36844</v>
      </c>
      <c r="W45" s="17">
        <v>1</v>
      </c>
      <c r="X45" s="18">
        <v>24</v>
      </c>
      <c r="Y45" s="19" t="str">
        <f t="shared" si="12"/>
        <v>0,0000</v>
      </c>
      <c r="Z45" s="20">
        <f t="shared" si="13"/>
        <v>0</v>
      </c>
      <c r="AA45" s="21">
        <v>3.8</v>
      </c>
      <c r="AB45" s="20">
        <f t="shared" si="14"/>
        <v>91.199999999999989</v>
      </c>
      <c r="AC45" s="21">
        <v>0.08</v>
      </c>
      <c r="AD45" s="20">
        <f t="shared" si="2"/>
        <v>7.68</v>
      </c>
      <c r="AE45" s="21">
        <v>4.6100000000000003</v>
      </c>
      <c r="AF45" s="20">
        <f t="shared" si="3"/>
        <v>442.56000000000006</v>
      </c>
      <c r="AG45" s="21">
        <v>0</v>
      </c>
      <c r="AH45" s="20">
        <f t="shared" si="4"/>
        <v>0</v>
      </c>
      <c r="AI45" s="22">
        <f t="shared" si="5"/>
        <v>1.58E-3</v>
      </c>
      <c r="AJ45" s="20">
        <f t="shared" si="15"/>
        <v>58.213520000000003</v>
      </c>
      <c r="AK45" s="22">
        <v>1.2999999999999999E-2</v>
      </c>
      <c r="AL45" s="20">
        <f t="shared" si="16"/>
        <v>478.97199999999998</v>
      </c>
      <c r="AM45" s="22">
        <v>0.27129999999999999</v>
      </c>
      <c r="AN45" s="20">
        <f t="shared" si="17"/>
        <v>3690.7651999999998</v>
      </c>
      <c r="AO45" s="47">
        <v>6.4100000000000004E-2</v>
      </c>
      <c r="AP45" s="20">
        <f t="shared" si="18"/>
        <v>1489.6840000000002</v>
      </c>
      <c r="AQ45" s="23"/>
      <c r="AR45" s="20">
        <f t="shared" si="6"/>
        <v>0</v>
      </c>
      <c r="AS45" s="24">
        <f t="shared" si="7"/>
        <v>0</v>
      </c>
      <c r="AT45" s="24">
        <f t="shared" si="19"/>
        <v>6259.0747200000005</v>
      </c>
      <c r="AU45" s="24">
        <f t="shared" si="20"/>
        <v>6259.0747200000005</v>
      </c>
      <c r="AV45" s="24">
        <f t="shared" si="21"/>
        <v>1439.5871856000001</v>
      </c>
      <c r="AW45" s="24">
        <f t="shared" si="22"/>
        <v>7698.6619056000009</v>
      </c>
    </row>
    <row r="46" spans="1:49" s="13" customFormat="1" ht="12.75" customHeight="1" x14ac:dyDescent="0.25">
      <c r="A46" s="32">
        <f t="shared" si="23"/>
        <v>39</v>
      </c>
      <c r="B46" s="28" t="s">
        <v>45</v>
      </c>
      <c r="C46" s="29" t="s">
        <v>46</v>
      </c>
      <c r="D46" s="29" t="s">
        <v>47</v>
      </c>
      <c r="E46" s="30" t="s">
        <v>48</v>
      </c>
      <c r="F46" s="31">
        <v>7393851111</v>
      </c>
      <c r="G46" s="33" t="s">
        <v>52</v>
      </c>
      <c r="H46" s="34" t="s">
        <v>72</v>
      </c>
      <c r="I46" s="34" t="s">
        <v>140</v>
      </c>
      <c r="J46" s="34" t="s">
        <v>141</v>
      </c>
      <c r="K46" s="34"/>
      <c r="L46" s="35" t="s">
        <v>142</v>
      </c>
      <c r="M46" s="39">
        <v>3.5</v>
      </c>
      <c r="N46" s="42" t="s">
        <v>44</v>
      </c>
      <c r="O46" s="40">
        <v>2476</v>
      </c>
      <c r="P46" s="40">
        <v>4424</v>
      </c>
      <c r="Q46" s="15">
        <v>0</v>
      </c>
      <c r="R46" s="16">
        <f t="shared" si="0"/>
        <v>6900</v>
      </c>
      <c r="S46" s="46">
        <f t="shared" si="8"/>
        <v>4952</v>
      </c>
      <c r="T46" s="46">
        <f t="shared" si="9"/>
        <v>8848</v>
      </c>
      <c r="U46" s="46">
        <f t="shared" si="10"/>
        <v>0</v>
      </c>
      <c r="V46" s="45">
        <f t="shared" si="11"/>
        <v>13800</v>
      </c>
      <c r="W46" s="17">
        <v>1</v>
      </c>
      <c r="X46" s="18">
        <v>24</v>
      </c>
      <c r="Y46" s="19" t="str">
        <f t="shared" si="12"/>
        <v>0,0000</v>
      </c>
      <c r="Z46" s="20">
        <f t="shared" si="13"/>
        <v>0</v>
      </c>
      <c r="AA46" s="21">
        <v>3.8</v>
      </c>
      <c r="AB46" s="20">
        <f t="shared" si="14"/>
        <v>91.199999999999989</v>
      </c>
      <c r="AC46" s="21">
        <v>0.08</v>
      </c>
      <c r="AD46" s="20">
        <f t="shared" si="2"/>
        <v>6.72</v>
      </c>
      <c r="AE46" s="21">
        <v>4.6100000000000003</v>
      </c>
      <c r="AF46" s="20">
        <f t="shared" si="3"/>
        <v>387.24000000000007</v>
      </c>
      <c r="AG46" s="21">
        <v>0</v>
      </c>
      <c r="AH46" s="20">
        <f t="shared" si="4"/>
        <v>0</v>
      </c>
      <c r="AI46" s="22">
        <f t="shared" si="5"/>
        <v>1.58E-3</v>
      </c>
      <c r="AJ46" s="20">
        <f t="shared" si="15"/>
        <v>21.804000000000002</v>
      </c>
      <c r="AK46" s="22">
        <v>1.2999999999999999E-2</v>
      </c>
      <c r="AL46" s="20">
        <f t="shared" si="16"/>
        <v>179.4</v>
      </c>
      <c r="AM46" s="22">
        <v>0.27129999999999999</v>
      </c>
      <c r="AN46" s="20">
        <f t="shared" si="17"/>
        <v>1343.4775999999999</v>
      </c>
      <c r="AO46" s="47">
        <v>6.4100000000000004E-2</v>
      </c>
      <c r="AP46" s="20">
        <f t="shared" si="18"/>
        <v>567.15680000000009</v>
      </c>
      <c r="AQ46" s="23"/>
      <c r="AR46" s="20">
        <f t="shared" si="6"/>
        <v>0</v>
      </c>
      <c r="AS46" s="24">
        <f t="shared" si="7"/>
        <v>0</v>
      </c>
      <c r="AT46" s="24">
        <f t="shared" si="19"/>
        <v>2596.9983999999999</v>
      </c>
      <c r="AU46" s="24">
        <f t="shared" si="20"/>
        <v>2596.9983999999999</v>
      </c>
      <c r="AV46" s="24">
        <f t="shared" si="21"/>
        <v>597.30963199999997</v>
      </c>
      <c r="AW46" s="24">
        <f t="shared" si="22"/>
        <v>3194.3080319999999</v>
      </c>
    </row>
    <row r="47" spans="1:49" s="13" customFormat="1" ht="12.75" customHeight="1" x14ac:dyDescent="0.25">
      <c r="A47" s="32">
        <f t="shared" si="23"/>
        <v>40</v>
      </c>
      <c r="B47" s="28" t="s">
        <v>45</v>
      </c>
      <c r="C47" s="29" t="s">
        <v>46</v>
      </c>
      <c r="D47" s="29" t="s">
        <v>47</v>
      </c>
      <c r="E47" s="30" t="s">
        <v>48</v>
      </c>
      <c r="F47" s="31">
        <v>7393851111</v>
      </c>
      <c r="G47" s="33" t="s">
        <v>52</v>
      </c>
      <c r="H47" s="34" t="s">
        <v>72</v>
      </c>
      <c r="I47" s="34" t="s">
        <v>140</v>
      </c>
      <c r="J47" s="34" t="s">
        <v>143</v>
      </c>
      <c r="K47" s="34"/>
      <c r="L47" s="35" t="s">
        <v>144</v>
      </c>
      <c r="M47" s="39">
        <v>4</v>
      </c>
      <c r="N47" s="42" t="s">
        <v>44</v>
      </c>
      <c r="O47" s="40">
        <v>3628</v>
      </c>
      <c r="P47" s="40">
        <v>8264</v>
      </c>
      <c r="Q47" s="15">
        <v>0</v>
      </c>
      <c r="R47" s="16">
        <f t="shared" si="0"/>
        <v>11892</v>
      </c>
      <c r="S47" s="46">
        <f t="shared" si="8"/>
        <v>7256</v>
      </c>
      <c r="T47" s="46">
        <f t="shared" si="9"/>
        <v>16528</v>
      </c>
      <c r="U47" s="46">
        <f t="shared" si="10"/>
        <v>0</v>
      </c>
      <c r="V47" s="45">
        <f t="shared" si="11"/>
        <v>23784</v>
      </c>
      <c r="W47" s="17">
        <v>1</v>
      </c>
      <c r="X47" s="18">
        <v>24</v>
      </c>
      <c r="Y47" s="19" t="str">
        <f t="shared" si="12"/>
        <v>0,0000</v>
      </c>
      <c r="Z47" s="20">
        <f t="shared" si="13"/>
        <v>0</v>
      </c>
      <c r="AA47" s="21">
        <v>3.8</v>
      </c>
      <c r="AB47" s="20">
        <f t="shared" si="14"/>
        <v>91.199999999999989</v>
      </c>
      <c r="AC47" s="21">
        <v>0.08</v>
      </c>
      <c r="AD47" s="20">
        <f t="shared" si="2"/>
        <v>7.68</v>
      </c>
      <c r="AE47" s="21">
        <v>4.6100000000000003</v>
      </c>
      <c r="AF47" s="20">
        <f t="shared" si="3"/>
        <v>442.56000000000006</v>
      </c>
      <c r="AG47" s="21">
        <v>0</v>
      </c>
      <c r="AH47" s="20">
        <f t="shared" si="4"/>
        <v>0</v>
      </c>
      <c r="AI47" s="22">
        <f t="shared" si="5"/>
        <v>1.58E-3</v>
      </c>
      <c r="AJ47" s="20">
        <f t="shared" si="15"/>
        <v>37.578720000000004</v>
      </c>
      <c r="AK47" s="22">
        <v>1.2999999999999999E-2</v>
      </c>
      <c r="AL47" s="20">
        <f t="shared" si="16"/>
        <v>309.19200000000001</v>
      </c>
      <c r="AM47" s="22">
        <v>0.27129999999999999</v>
      </c>
      <c r="AN47" s="20">
        <f t="shared" si="17"/>
        <v>1968.5527999999999</v>
      </c>
      <c r="AO47" s="47">
        <v>6.4100000000000004E-2</v>
      </c>
      <c r="AP47" s="20">
        <f t="shared" si="18"/>
        <v>1059.4448</v>
      </c>
      <c r="AQ47" s="23"/>
      <c r="AR47" s="20">
        <f t="shared" si="6"/>
        <v>0</v>
      </c>
      <c r="AS47" s="24">
        <f t="shared" si="7"/>
        <v>0</v>
      </c>
      <c r="AT47" s="24">
        <f t="shared" si="19"/>
        <v>3916.2083199999993</v>
      </c>
      <c r="AU47" s="24">
        <f t="shared" si="20"/>
        <v>3916.2083199999993</v>
      </c>
      <c r="AV47" s="24">
        <f t="shared" si="21"/>
        <v>900.72791359999985</v>
      </c>
      <c r="AW47" s="24">
        <f t="shared" si="22"/>
        <v>4816.9362335999995</v>
      </c>
    </row>
    <row r="48" spans="1:49" s="13" customFormat="1" ht="12.75" customHeight="1" x14ac:dyDescent="0.25">
      <c r="A48" s="32">
        <f t="shared" si="23"/>
        <v>41</v>
      </c>
      <c r="B48" s="28" t="s">
        <v>45</v>
      </c>
      <c r="C48" s="29" t="s">
        <v>46</v>
      </c>
      <c r="D48" s="29" t="s">
        <v>47</v>
      </c>
      <c r="E48" s="30" t="s">
        <v>48</v>
      </c>
      <c r="F48" s="31">
        <v>7393851111</v>
      </c>
      <c r="G48" s="33" t="s">
        <v>52</v>
      </c>
      <c r="H48" s="34" t="s">
        <v>72</v>
      </c>
      <c r="I48" s="34" t="s">
        <v>140</v>
      </c>
      <c r="J48" s="34" t="s">
        <v>145</v>
      </c>
      <c r="K48" s="34"/>
      <c r="L48" s="35" t="s">
        <v>146</v>
      </c>
      <c r="M48" s="39">
        <v>8</v>
      </c>
      <c r="N48" s="42" t="s">
        <v>44</v>
      </c>
      <c r="O48" s="40">
        <v>1176</v>
      </c>
      <c r="P48" s="40">
        <v>3004</v>
      </c>
      <c r="Q48" s="15">
        <v>0</v>
      </c>
      <c r="R48" s="16">
        <f t="shared" si="0"/>
        <v>4180</v>
      </c>
      <c r="S48" s="46">
        <f t="shared" si="8"/>
        <v>2352</v>
      </c>
      <c r="T48" s="46">
        <f t="shared" si="9"/>
        <v>6008</v>
      </c>
      <c r="U48" s="46">
        <f t="shared" si="10"/>
        <v>0</v>
      </c>
      <c r="V48" s="45">
        <f t="shared" si="11"/>
        <v>8360</v>
      </c>
      <c r="W48" s="17">
        <v>1</v>
      </c>
      <c r="X48" s="18">
        <v>24</v>
      </c>
      <c r="Y48" s="19" t="str">
        <f t="shared" si="12"/>
        <v>0,0000</v>
      </c>
      <c r="Z48" s="20">
        <f t="shared" si="13"/>
        <v>0</v>
      </c>
      <c r="AA48" s="21">
        <v>3.8</v>
      </c>
      <c r="AB48" s="20">
        <f t="shared" si="14"/>
        <v>91.199999999999989</v>
      </c>
      <c r="AC48" s="21">
        <v>0.08</v>
      </c>
      <c r="AD48" s="20">
        <f t="shared" si="2"/>
        <v>15.36</v>
      </c>
      <c r="AE48" s="21">
        <v>4.6100000000000003</v>
      </c>
      <c r="AF48" s="20">
        <f t="shared" si="3"/>
        <v>885.12000000000012</v>
      </c>
      <c r="AG48" s="21">
        <v>0</v>
      </c>
      <c r="AH48" s="20">
        <f t="shared" si="4"/>
        <v>0</v>
      </c>
      <c r="AI48" s="22">
        <f t="shared" si="5"/>
        <v>1.58E-3</v>
      </c>
      <c r="AJ48" s="20">
        <f t="shared" si="15"/>
        <v>13.2088</v>
      </c>
      <c r="AK48" s="22">
        <v>1.2999999999999999E-2</v>
      </c>
      <c r="AL48" s="20">
        <f t="shared" si="16"/>
        <v>108.67999999999999</v>
      </c>
      <c r="AM48" s="22">
        <v>0.27129999999999999</v>
      </c>
      <c r="AN48" s="20">
        <f t="shared" si="17"/>
        <v>638.09759999999994</v>
      </c>
      <c r="AO48" s="47">
        <v>6.4100000000000004E-2</v>
      </c>
      <c r="AP48" s="20">
        <f t="shared" si="18"/>
        <v>385.11280000000005</v>
      </c>
      <c r="AQ48" s="23"/>
      <c r="AR48" s="20">
        <f t="shared" si="6"/>
        <v>0</v>
      </c>
      <c r="AS48" s="24">
        <f t="shared" si="7"/>
        <v>0</v>
      </c>
      <c r="AT48" s="24">
        <f t="shared" si="19"/>
        <v>2136.7791999999999</v>
      </c>
      <c r="AU48" s="24">
        <f t="shared" si="20"/>
        <v>2136.7791999999999</v>
      </c>
      <c r="AV48" s="24">
        <f t="shared" si="21"/>
        <v>491.45921600000003</v>
      </c>
      <c r="AW48" s="24">
        <f t="shared" si="22"/>
        <v>2628.2384160000001</v>
      </c>
    </row>
    <row r="49" spans="1:49" s="13" customFormat="1" ht="12.75" customHeight="1" x14ac:dyDescent="0.25">
      <c r="A49" s="32">
        <f t="shared" si="23"/>
        <v>42</v>
      </c>
      <c r="B49" s="28" t="s">
        <v>45</v>
      </c>
      <c r="C49" s="29" t="s">
        <v>46</v>
      </c>
      <c r="D49" s="29" t="s">
        <v>47</v>
      </c>
      <c r="E49" s="30" t="s">
        <v>48</v>
      </c>
      <c r="F49" s="31">
        <v>7393851111</v>
      </c>
      <c r="G49" s="33" t="s">
        <v>52</v>
      </c>
      <c r="H49" s="34" t="s">
        <v>46</v>
      </c>
      <c r="I49" s="34" t="s">
        <v>47</v>
      </c>
      <c r="J49" s="36" t="s">
        <v>147</v>
      </c>
      <c r="K49" s="34"/>
      <c r="L49" s="35" t="s">
        <v>148</v>
      </c>
      <c r="M49" s="39">
        <v>5</v>
      </c>
      <c r="N49" s="42" t="s">
        <v>44</v>
      </c>
      <c r="O49" s="40">
        <v>1380</v>
      </c>
      <c r="P49" s="40">
        <v>4844</v>
      </c>
      <c r="Q49" s="15">
        <v>0</v>
      </c>
      <c r="R49" s="16">
        <f t="shared" si="0"/>
        <v>6224</v>
      </c>
      <c r="S49" s="46">
        <f t="shared" si="8"/>
        <v>2760</v>
      </c>
      <c r="T49" s="46">
        <f t="shared" si="9"/>
        <v>9688</v>
      </c>
      <c r="U49" s="46">
        <f t="shared" si="10"/>
        <v>0</v>
      </c>
      <c r="V49" s="45">
        <f t="shared" si="11"/>
        <v>12448</v>
      </c>
      <c r="W49" s="17">
        <v>1</v>
      </c>
      <c r="X49" s="18">
        <v>24</v>
      </c>
      <c r="Y49" s="19" t="str">
        <f t="shared" si="12"/>
        <v>0,0000</v>
      </c>
      <c r="Z49" s="20">
        <f t="shared" si="13"/>
        <v>0</v>
      </c>
      <c r="AA49" s="21">
        <v>3.8</v>
      </c>
      <c r="AB49" s="20">
        <f t="shared" si="14"/>
        <v>91.199999999999989</v>
      </c>
      <c r="AC49" s="21">
        <v>0.08</v>
      </c>
      <c r="AD49" s="20">
        <f t="shared" si="2"/>
        <v>9.6</v>
      </c>
      <c r="AE49" s="21">
        <v>4.6100000000000003</v>
      </c>
      <c r="AF49" s="20">
        <f t="shared" si="3"/>
        <v>553.20000000000005</v>
      </c>
      <c r="AG49" s="21">
        <v>0</v>
      </c>
      <c r="AH49" s="20">
        <f t="shared" si="4"/>
        <v>0</v>
      </c>
      <c r="AI49" s="22">
        <f t="shared" si="5"/>
        <v>1.58E-3</v>
      </c>
      <c r="AJ49" s="20">
        <f t="shared" si="15"/>
        <v>19.667840000000002</v>
      </c>
      <c r="AK49" s="22">
        <v>1.2999999999999999E-2</v>
      </c>
      <c r="AL49" s="20">
        <f t="shared" si="16"/>
        <v>161.82399999999998</v>
      </c>
      <c r="AM49" s="22">
        <v>0.27129999999999999</v>
      </c>
      <c r="AN49" s="20">
        <f t="shared" si="17"/>
        <v>748.78800000000001</v>
      </c>
      <c r="AO49" s="47">
        <v>6.4100000000000004E-2</v>
      </c>
      <c r="AP49" s="20">
        <f t="shared" si="18"/>
        <v>621.00080000000003</v>
      </c>
      <c r="AQ49" s="23"/>
      <c r="AR49" s="20">
        <f t="shared" si="6"/>
        <v>0</v>
      </c>
      <c r="AS49" s="24">
        <f t="shared" si="7"/>
        <v>0</v>
      </c>
      <c r="AT49" s="24">
        <f t="shared" si="19"/>
        <v>2205.2806399999999</v>
      </c>
      <c r="AU49" s="24">
        <f t="shared" si="20"/>
        <v>2205.2806399999999</v>
      </c>
      <c r="AV49" s="24">
        <f t="shared" si="21"/>
        <v>507.21454720000003</v>
      </c>
      <c r="AW49" s="24">
        <f t="shared" si="22"/>
        <v>2712.4951872000001</v>
      </c>
    </row>
    <row r="50" spans="1:49" s="13" customFormat="1" ht="12.75" customHeight="1" x14ac:dyDescent="0.25">
      <c r="A50" s="32">
        <f t="shared" si="23"/>
        <v>43</v>
      </c>
      <c r="B50" s="28" t="s">
        <v>45</v>
      </c>
      <c r="C50" s="29" t="s">
        <v>46</v>
      </c>
      <c r="D50" s="29" t="s">
        <v>47</v>
      </c>
      <c r="E50" s="30" t="s">
        <v>48</v>
      </c>
      <c r="F50" s="31">
        <v>7393851111</v>
      </c>
      <c r="G50" s="33" t="s">
        <v>52</v>
      </c>
      <c r="H50" s="34" t="s">
        <v>46</v>
      </c>
      <c r="I50" s="34" t="s">
        <v>47</v>
      </c>
      <c r="J50" s="36" t="s">
        <v>149</v>
      </c>
      <c r="K50" s="34"/>
      <c r="L50" s="35" t="s">
        <v>150</v>
      </c>
      <c r="M50" s="39">
        <v>1.5</v>
      </c>
      <c r="N50" s="42" t="s">
        <v>44</v>
      </c>
      <c r="O50" s="40">
        <v>236</v>
      </c>
      <c r="P50" s="40">
        <v>712</v>
      </c>
      <c r="Q50" s="15">
        <v>0</v>
      </c>
      <c r="R50" s="16">
        <f t="shared" si="0"/>
        <v>948</v>
      </c>
      <c r="S50" s="46">
        <f t="shared" si="8"/>
        <v>472</v>
      </c>
      <c r="T50" s="46">
        <f t="shared" si="9"/>
        <v>1424</v>
      </c>
      <c r="U50" s="46">
        <f t="shared" si="10"/>
        <v>0</v>
      </c>
      <c r="V50" s="45">
        <f t="shared" si="11"/>
        <v>1896</v>
      </c>
      <c r="W50" s="17">
        <v>1</v>
      </c>
      <c r="X50" s="18">
        <v>24</v>
      </c>
      <c r="Y50" s="19" t="str">
        <f t="shared" si="12"/>
        <v>0,0000</v>
      </c>
      <c r="Z50" s="20">
        <f t="shared" si="13"/>
        <v>0</v>
      </c>
      <c r="AA50" s="21">
        <v>3.8</v>
      </c>
      <c r="AB50" s="20">
        <f t="shared" si="14"/>
        <v>91.199999999999989</v>
      </c>
      <c r="AC50" s="21">
        <v>0.08</v>
      </c>
      <c r="AD50" s="20">
        <f t="shared" si="2"/>
        <v>2.88</v>
      </c>
      <c r="AE50" s="21">
        <v>4.6100000000000003</v>
      </c>
      <c r="AF50" s="20">
        <f t="shared" si="3"/>
        <v>165.96000000000004</v>
      </c>
      <c r="AG50" s="21">
        <v>0</v>
      </c>
      <c r="AH50" s="20">
        <f t="shared" si="4"/>
        <v>0</v>
      </c>
      <c r="AI50" s="22">
        <f t="shared" si="5"/>
        <v>1.58E-3</v>
      </c>
      <c r="AJ50" s="20">
        <f t="shared" si="15"/>
        <v>2.9956800000000001</v>
      </c>
      <c r="AK50" s="22">
        <v>1.2999999999999999E-2</v>
      </c>
      <c r="AL50" s="20">
        <f t="shared" si="16"/>
        <v>24.648</v>
      </c>
      <c r="AM50" s="22">
        <v>0.27129999999999999</v>
      </c>
      <c r="AN50" s="20">
        <f t="shared" si="17"/>
        <v>128.05359999999999</v>
      </c>
      <c r="AO50" s="47">
        <v>6.4100000000000004E-2</v>
      </c>
      <c r="AP50" s="20">
        <f t="shared" si="18"/>
        <v>91.278400000000005</v>
      </c>
      <c r="AQ50" s="23"/>
      <c r="AR50" s="20">
        <f t="shared" si="6"/>
        <v>0</v>
      </c>
      <c r="AS50" s="24">
        <f t="shared" si="7"/>
        <v>0</v>
      </c>
      <c r="AT50" s="24">
        <f t="shared" si="19"/>
        <v>507.01568000000003</v>
      </c>
      <c r="AU50" s="24">
        <f t="shared" si="20"/>
        <v>507.01568000000003</v>
      </c>
      <c r="AV50" s="24">
        <f t="shared" si="21"/>
        <v>116.61360640000001</v>
      </c>
      <c r="AW50" s="24">
        <f t="shared" si="22"/>
        <v>623.62928640000007</v>
      </c>
    </row>
    <row r="51" spans="1:49" s="13" customFormat="1" ht="12.75" customHeight="1" x14ac:dyDescent="0.25">
      <c r="A51" s="32">
        <f t="shared" si="23"/>
        <v>44</v>
      </c>
      <c r="B51" s="28" t="s">
        <v>45</v>
      </c>
      <c r="C51" s="29" t="s">
        <v>46</v>
      </c>
      <c r="D51" s="29" t="s">
        <v>47</v>
      </c>
      <c r="E51" s="30" t="s">
        <v>48</v>
      </c>
      <c r="F51" s="31">
        <v>7393851111</v>
      </c>
      <c r="G51" s="33" t="s">
        <v>151</v>
      </c>
      <c r="H51" s="34" t="s">
        <v>46</v>
      </c>
      <c r="I51" s="34" t="s">
        <v>47</v>
      </c>
      <c r="J51" s="36" t="s">
        <v>152</v>
      </c>
      <c r="K51" s="34" t="s">
        <v>153</v>
      </c>
      <c r="L51" s="35" t="s">
        <v>154</v>
      </c>
      <c r="M51" s="39">
        <v>7.5</v>
      </c>
      <c r="N51" s="42" t="s">
        <v>44</v>
      </c>
      <c r="O51" s="40">
        <v>2572</v>
      </c>
      <c r="P51" s="40">
        <v>5388</v>
      </c>
      <c r="Q51" s="15">
        <v>0</v>
      </c>
      <c r="R51" s="16">
        <f t="shared" si="0"/>
        <v>7960</v>
      </c>
      <c r="S51" s="46">
        <f t="shared" si="8"/>
        <v>5144</v>
      </c>
      <c r="T51" s="46">
        <f t="shared" si="9"/>
        <v>10776</v>
      </c>
      <c r="U51" s="46">
        <f t="shared" si="10"/>
        <v>0</v>
      </c>
      <c r="V51" s="45">
        <f t="shared" si="11"/>
        <v>15920</v>
      </c>
      <c r="W51" s="17">
        <v>1</v>
      </c>
      <c r="X51" s="18">
        <v>24</v>
      </c>
      <c r="Y51" s="19" t="str">
        <f t="shared" si="12"/>
        <v>0,0000</v>
      </c>
      <c r="Z51" s="20">
        <f t="shared" si="13"/>
        <v>0</v>
      </c>
      <c r="AA51" s="21">
        <v>3.8</v>
      </c>
      <c r="AB51" s="20">
        <f t="shared" si="14"/>
        <v>91.199999999999989</v>
      </c>
      <c r="AC51" s="21">
        <v>0.08</v>
      </c>
      <c r="AD51" s="20">
        <f t="shared" si="2"/>
        <v>14.399999999999999</v>
      </c>
      <c r="AE51" s="21">
        <v>4.6100000000000003</v>
      </c>
      <c r="AF51" s="20">
        <f t="shared" si="3"/>
        <v>829.80000000000007</v>
      </c>
      <c r="AG51" s="21">
        <v>0</v>
      </c>
      <c r="AH51" s="20">
        <f t="shared" si="4"/>
        <v>0</v>
      </c>
      <c r="AI51" s="22">
        <f t="shared" si="5"/>
        <v>1.58E-3</v>
      </c>
      <c r="AJ51" s="20">
        <f t="shared" si="15"/>
        <v>25.153600000000001</v>
      </c>
      <c r="AK51" s="22">
        <v>1.2999999999999999E-2</v>
      </c>
      <c r="AL51" s="20">
        <f t="shared" si="16"/>
        <v>206.95999999999998</v>
      </c>
      <c r="AM51" s="22">
        <v>0.27129999999999999</v>
      </c>
      <c r="AN51" s="20">
        <f t="shared" si="17"/>
        <v>1395.5672</v>
      </c>
      <c r="AO51" s="47">
        <v>6.4100000000000004E-2</v>
      </c>
      <c r="AP51" s="20">
        <f t="shared" si="18"/>
        <v>690.74160000000006</v>
      </c>
      <c r="AQ51" s="23"/>
      <c r="AR51" s="20">
        <f t="shared" si="6"/>
        <v>0</v>
      </c>
      <c r="AS51" s="24">
        <f t="shared" si="7"/>
        <v>0</v>
      </c>
      <c r="AT51" s="24">
        <f t="shared" si="19"/>
        <v>3253.8224</v>
      </c>
      <c r="AU51" s="24">
        <f t="shared" si="20"/>
        <v>3253.8224</v>
      </c>
      <c r="AV51" s="24">
        <f t="shared" si="21"/>
        <v>748.37915200000009</v>
      </c>
      <c r="AW51" s="24">
        <f t="shared" si="22"/>
        <v>4002.201552</v>
      </c>
    </row>
    <row r="52" spans="1:49" s="13" customFormat="1" ht="12.75" customHeight="1" x14ac:dyDescent="0.25">
      <c r="A52" s="32">
        <f t="shared" si="23"/>
        <v>45</v>
      </c>
      <c r="B52" s="28" t="s">
        <v>45</v>
      </c>
      <c r="C52" s="29" t="s">
        <v>46</v>
      </c>
      <c r="D52" s="29" t="s">
        <v>47</v>
      </c>
      <c r="E52" s="30" t="s">
        <v>48</v>
      </c>
      <c r="F52" s="31">
        <v>7393851111</v>
      </c>
      <c r="G52" s="37" t="s">
        <v>151</v>
      </c>
      <c r="H52" s="37" t="s">
        <v>46</v>
      </c>
      <c r="I52" s="37" t="s">
        <v>47</v>
      </c>
      <c r="J52" s="37" t="s">
        <v>155</v>
      </c>
      <c r="K52" s="37" t="s">
        <v>156</v>
      </c>
      <c r="L52" s="38" t="s">
        <v>157</v>
      </c>
      <c r="M52" s="40">
        <v>6.5</v>
      </c>
      <c r="N52" s="43" t="s">
        <v>44</v>
      </c>
      <c r="O52" s="39">
        <v>3000</v>
      </c>
      <c r="P52" s="39">
        <v>5500</v>
      </c>
      <c r="Q52" s="15">
        <v>0</v>
      </c>
      <c r="R52" s="16">
        <f t="shared" si="0"/>
        <v>8500</v>
      </c>
      <c r="S52" s="46">
        <f t="shared" si="8"/>
        <v>6000</v>
      </c>
      <c r="T52" s="46">
        <f t="shared" si="9"/>
        <v>11000</v>
      </c>
      <c r="U52" s="46">
        <f t="shared" si="10"/>
        <v>0</v>
      </c>
      <c r="V52" s="45">
        <f t="shared" si="11"/>
        <v>17000</v>
      </c>
      <c r="W52" s="17">
        <v>1</v>
      </c>
      <c r="X52" s="18">
        <v>24</v>
      </c>
      <c r="Y52" s="19" t="str">
        <f t="shared" si="12"/>
        <v>0,0000</v>
      </c>
      <c r="Z52" s="20">
        <f t="shared" si="13"/>
        <v>0</v>
      </c>
      <c r="AA52" s="21">
        <v>3.8</v>
      </c>
      <c r="AB52" s="20">
        <f t="shared" si="14"/>
        <v>91.199999999999989</v>
      </c>
      <c r="AC52" s="21">
        <v>0.08</v>
      </c>
      <c r="AD52" s="20">
        <f t="shared" si="2"/>
        <v>12.48</v>
      </c>
      <c r="AE52" s="21">
        <v>4.6100000000000003</v>
      </c>
      <c r="AF52" s="20">
        <f t="shared" si="3"/>
        <v>719.16000000000008</v>
      </c>
      <c r="AG52" s="21">
        <v>0</v>
      </c>
      <c r="AH52" s="20">
        <f t="shared" si="4"/>
        <v>0</v>
      </c>
      <c r="AI52" s="22">
        <f t="shared" si="5"/>
        <v>1.58E-3</v>
      </c>
      <c r="AJ52" s="20">
        <f t="shared" si="15"/>
        <v>26.86</v>
      </c>
      <c r="AK52" s="22">
        <v>1.2999999999999999E-2</v>
      </c>
      <c r="AL52" s="20">
        <f t="shared" si="16"/>
        <v>221</v>
      </c>
      <c r="AM52" s="22">
        <v>0.27129999999999999</v>
      </c>
      <c r="AN52" s="20">
        <f t="shared" si="17"/>
        <v>1627.8</v>
      </c>
      <c r="AO52" s="47">
        <v>6.4100000000000004E-2</v>
      </c>
      <c r="AP52" s="20">
        <f t="shared" si="18"/>
        <v>705.1</v>
      </c>
      <c r="AQ52" s="23"/>
      <c r="AR52" s="20">
        <f t="shared" si="6"/>
        <v>0</v>
      </c>
      <c r="AS52" s="24">
        <f t="shared" si="7"/>
        <v>0</v>
      </c>
      <c r="AT52" s="24">
        <f t="shared" si="19"/>
        <v>3403.6</v>
      </c>
      <c r="AU52" s="24">
        <f t="shared" si="20"/>
        <v>3403.6</v>
      </c>
      <c r="AV52" s="24">
        <f t="shared" si="21"/>
        <v>782.82799999999997</v>
      </c>
      <c r="AW52" s="24">
        <f t="shared" si="22"/>
        <v>4186.4279999999999</v>
      </c>
    </row>
    <row r="53" spans="1:49" s="13" customFormat="1" ht="12.75" customHeight="1" x14ac:dyDescent="0.25">
      <c r="A53" s="32">
        <f t="shared" si="23"/>
        <v>46</v>
      </c>
      <c r="B53" s="28" t="s">
        <v>45</v>
      </c>
      <c r="C53" s="29" t="s">
        <v>46</v>
      </c>
      <c r="D53" s="29" t="s">
        <v>47</v>
      </c>
      <c r="E53" s="30" t="s">
        <v>48</v>
      </c>
      <c r="F53" s="31">
        <v>7393851111</v>
      </c>
      <c r="G53" s="37" t="s">
        <v>151</v>
      </c>
      <c r="H53" s="37" t="s">
        <v>72</v>
      </c>
      <c r="I53" s="37" t="s">
        <v>140</v>
      </c>
      <c r="J53" s="37" t="s">
        <v>158</v>
      </c>
      <c r="K53" s="37" t="s">
        <v>159</v>
      </c>
      <c r="L53" s="38" t="s">
        <v>160</v>
      </c>
      <c r="M53" s="40">
        <v>1.5</v>
      </c>
      <c r="N53" s="43" t="s">
        <v>44</v>
      </c>
      <c r="O53" s="39">
        <v>230</v>
      </c>
      <c r="P53" s="39">
        <v>750</v>
      </c>
      <c r="Q53" s="15">
        <v>0</v>
      </c>
      <c r="R53" s="16">
        <f t="shared" si="0"/>
        <v>980</v>
      </c>
      <c r="S53" s="46">
        <f t="shared" si="8"/>
        <v>460</v>
      </c>
      <c r="T53" s="46">
        <f t="shared" si="9"/>
        <v>1500</v>
      </c>
      <c r="U53" s="46">
        <f t="shared" si="10"/>
        <v>0</v>
      </c>
      <c r="V53" s="45">
        <f t="shared" si="11"/>
        <v>1960</v>
      </c>
      <c r="W53" s="17">
        <v>1</v>
      </c>
      <c r="X53" s="18">
        <v>24</v>
      </c>
      <c r="Y53" s="19" t="str">
        <f t="shared" si="12"/>
        <v>0,0000</v>
      </c>
      <c r="Z53" s="20">
        <f t="shared" si="13"/>
        <v>0</v>
      </c>
      <c r="AA53" s="21">
        <v>3.8</v>
      </c>
      <c r="AB53" s="20">
        <f t="shared" si="14"/>
        <v>91.199999999999989</v>
      </c>
      <c r="AC53" s="21">
        <v>0.08</v>
      </c>
      <c r="AD53" s="20">
        <f t="shared" si="2"/>
        <v>2.88</v>
      </c>
      <c r="AE53" s="21">
        <v>4.6100000000000003</v>
      </c>
      <c r="AF53" s="20">
        <f t="shared" si="3"/>
        <v>165.96000000000004</v>
      </c>
      <c r="AG53" s="21">
        <v>0</v>
      </c>
      <c r="AH53" s="20">
        <f t="shared" si="4"/>
        <v>0</v>
      </c>
      <c r="AI53" s="22">
        <f t="shared" si="5"/>
        <v>1.58E-3</v>
      </c>
      <c r="AJ53" s="20">
        <f t="shared" si="15"/>
        <v>3.0968</v>
      </c>
      <c r="AK53" s="22">
        <v>1.2999999999999999E-2</v>
      </c>
      <c r="AL53" s="20">
        <f t="shared" si="16"/>
        <v>25.48</v>
      </c>
      <c r="AM53" s="22">
        <v>0.27129999999999999</v>
      </c>
      <c r="AN53" s="20">
        <f t="shared" si="17"/>
        <v>124.79799999999999</v>
      </c>
      <c r="AO53" s="47">
        <v>6.4100000000000004E-2</v>
      </c>
      <c r="AP53" s="20">
        <f t="shared" si="18"/>
        <v>96.15</v>
      </c>
      <c r="AQ53" s="23"/>
      <c r="AR53" s="20">
        <f t="shared" si="6"/>
        <v>0</v>
      </c>
      <c r="AS53" s="24">
        <f t="shared" si="7"/>
        <v>0</v>
      </c>
      <c r="AT53" s="24">
        <f t="shared" si="19"/>
        <v>509.56479999999999</v>
      </c>
      <c r="AU53" s="24">
        <f t="shared" si="20"/>
        <v>509.56479999999999</v>
      </c>
      <c r="AV53" s="24">
        <f t="shared" si="21"/>
        <v>117.199904</v>
      </c>
      <c r="AW53" s="24">
        <f t="shared" si="22"/>
        <v>626.76470399999994</v>
      </c>
    </row>
    <row r="54" spans="1:49" s="13" customFormat="1" ht="12.75" customHeight="1" x14ac:dyDescent="0.25">
      <c r="A54" s="32">
        <f t="shared" si="23"/>
        <v>47</v>
      </c>
      <c r="B54" s="28" t="s">
        <v>45</v>
      </c>
      <c r="C54" s="29" t="s">
        <v>46</v>
      </c>
      <c r="D54" s="29" t="s">
        <v>47</v>
      </c>
      <c r="E54" s="30" t="s">
        <v>48</v>
      </c>
      <c r="F54" s="31">
        <v>7393851111</v>
      </c>
      <c r="G54" s="37" t="s">
        <v>151</v>
      </c>
      <c r="H54" s="37" t="s">
        <v>46</v>
      </c>
      <c r="I54" s="37" t="s">
        <v>47</v>
      </c>
      <c r="J54" s="37" t="s">
        <v>161</v>
      </c>
      <c r="K54" s="37" t="s">
        <v>162</v>
      </c>
      <c r="L54" s="38" t="s">
        <v>163</v>
      </c>
      <c r="M54" s="41">
        <v>1.5</v>
      </c>
      <c r="N54" s="44" t="s">
        <v>44</v>
      </c>
      <c r="O54" s="39">
        <v>430</v>
      </c>
      <c r="P54" s="39">
        <v>1170</v>
      </c>
      <c r="Q54" s="15">
        <v>0</v>
      </c>
      <c r="R54" s="16">
        <f t="shared" si="0"/>
        <v>1600</v>
      </c>
      <c r="S54" s="46">
        <f t="shared" si="8"/>
        <v>860</v>
      </c>
      <c r="T54" s="46">
        <f t="shared" si="9"/>
        <v>2340</v>
      </c>
      <c r="U54" s="46">
        <f t="shared" si="10"/>
        <v>0</v>
      </c>
      <c r="V54" s="45">
        <f t="shared" si="11"/>
        <v>3200</v>
      </c>
      <c r="W54" s="17">
        <v>1</v>
      </c>
      <c r="X54" s="18">
        <v>24</v>
      </c>
      <c r="Y54" s="19" t="str">
        <f t="shared" si="12"/>
        <v>0,0000</v>
      </c>
      <c r="Z54" s="20">
        <f t="shared" si="13"/>
        <v>0</v>
      </c>
      <c r="AA54" s="21">
        <v>3.8</v>
      </c>
      <c r="AB54" s="20">
        <f t="shared" si="14"/>
        <v>91.199999999999989</v>
      </c>
      <c r="AC54" s="21">
        <v>0.08</v>
      </c>
      <c r="AD54" s="20">
        <f t="shared" si="2"/>
        <v>2.88</v>
      </c>
      <c r="AE54" s="21">
        <v>4.6100000000000003</v>
      </c>
      <c r="AF54" s="20">
        <f t="shared" si="3"/>
        <v>165.96000000000004</v>
      </c>
      <c r="AG54" s="21">
        <v>0</v>
      </c>
      <c r="AH54" s="20">
        <f t="shared" si="4"/>
        <v>0</v>
      </c>
      <c r="AI54" s="22">
        <f t="shared" si="5"/>
        <v>1.58E-3</v>
      </c>
      <c r="AJ54" s="20">
        <f t="shared" si="15"/>
        <v>5.056</v>
      </c>
      <c r="AK54" s="22">
        <v>1.2999999999999999E-2</v>
      </c>
      <c r="AL54" s="20">
        <f t="shared" si="16"/>
        <v>41.6</v>
      </c>
      <c r="AM54" s="22">
        <v>0.27129999999999999</v>
      </c>
      <c r="AN54" s="20">
        <f t="shared" si="17"/>
        <v>233.31799999999998</v>
      </c>
      <c r="AO54" s="47">
        <v>6.4100000000000004E-2</v>
      </c>
      <c r="AP54" s="20">
        <f t="shared" si="18"/>
        <v>149.994</v>
      </c>
      <c r="AQ54" s="23"/>
      <c r="AR54" s="20">
        <f t="shared" si="6"/>
        <v>0</v>
      </c>
      <c r="AS54" s="24">
        <f t="shared" si="7"/>
        <v>0</v>
      </c>
      <c r="AT54" s="24">
        <f t="shared" si="19"/>
        <v>690.00800000000004</v>
      </c>
      <c r="AU54" s="24">
        <f t="shared" si="20"/>
        <v>690.00800000000004</v>
      </c>
      <c r="AV54" s="24">
        <f t="shared" si="21"/>
        <v>158.70184</v>
      </c>
      <c r="AW54" s="24">
        <f t="shared" si="22"/>
        <v>848.70983999999999</v>
      </c>
    </row>
    <row r="55" spans="1:49" ht="12.75" customHeight="1" x14ac:dyDescent="0.25">
      <c r="M55" s="3">
        <f>SUM(M8:M54)</f>
        <v>315.5</v>
      </c>
      <c r="O55" s="3">
        <f>SUM(O8:O54)</f>
        <v>144102</v>
      </c>
      <c r="P55" s="3">
        <f>SUM(P8:P54)</f>
        <v>250898</v>
      </c>
      <c r="Q55" s="3">
        <f>SUM(Q8:Q54)</f>
        <v>0</v>
      </c>
      <c r="R55" s="26">
        <f>SUM(R8:R54)</f>
        <v>395000</v>
      </c>
      <c r="S55" s="26"/>
      <c r="T55" s="26"/>
      <c r="U55" s="26"/>
      <c r="V55" s="26"/>
      <c r="Z55" s="20">
        <f>SUM(Z8:Z54)</f>
        <v>0</v>
      </c>
      <c r="AS55" s="48">
        <f>SUM(AS8:AS54)</f>
        <v>0</v>
      </c>
      <c r="AT55" s="7">
        <f>SUM(AT8:AT54)</f>
        <v>161672.14880000005</v>
      </c>
      <c r="AU55" s="7">
        <f>SUM(AU8:AU54)</f>
        <v>161672.14880000005</v>
      </c>
      <c r="AV55" s="7">
        <f>SUM(AV8:AV54)</f>
        <v>37184.594224</v>
      </c>
      <c r="AW55" s="7">
        <f>SUM(AW8:AW54)</f>
        <v>198856.74302400002</v>
      </c>
    </row>
    <row r="56" spans="1:49" ht="12.75" customHeight="1" x14ac:dyDescent="0.25">
      <c r="Q56" s="2">
        <f>SUM(O55:Q55)</f>
        <v>395000</v>
      </c>
      <c r="AU56" s="7">
        <f>SUM(AS55:AT55)</f>
        <v>161672.14880000005</v>
      </c>
      <c r="AW56" s="7">
        <f>AV55+AU55</f>
        <v>198856.74302400005</v>
      </c>
    </row>
    <row r="57" spans="1:49" ht="12.75" customHeight="1" x14ac:dyDescent="0.25"/>
  </sheetData>
  <mergeCells count="48">
    <mergeCell ref="S6:V6"/>
    <mergeCell ref="D2:E2"/>
    <mergeCell ref="D1:E1"/>
    <mergeCell ref="A1:C5"/>
    <mergeCell ref="G6:G7"/>
    <mergeCell ref="H6:H7"/>
    <mergeCell ref="A6:A7"/>
    <mergeCell ref="B6:B7"/>
    <mergeCell ref="C6:C7"/>
    <mergeCell ref="D4:E4"/>
    <mergeCell ref="D3:E3"/>
    <mergeCell ref="AI6:AI7"/>
    <mergeCell ref="AJ6:AJ7"/>
    <mergeCell ref="D6:D7"/>
    <mergeCell ref="E6:E7"/>
    <mergeCell ref="F6:F7"/>
    <mergeCell ref="I6:I7"/>
    <mergeCell ref="J6:J7"/>
    <mergeCell ref="K6:K7"/>
    <mergeCell ref="L6:L7"/>
    <mergeCell ref="W6:W7"/>
    <mergeCell ref="X6:X7"/>
    <mergeCell ref="Y6:Y7"/>
    <mergeCell ref="Z6:Z7"/>
    <mergeCell ref="M6:M7"/>
    <mergeCell ref="N6:N7"/>
    <mergeCell ref="O6:R6"/>
    <mergeCell ref="AD6:AD7"/>
    <mergeCell ref="AE6:AE7"/>
    <mergeCell ref="AF6:AF7"/>
    <mergeCell ref="AG6:AG7"/>
    <mergeCell ref="AH6:AH7"/>
    <mergeCell ref="AA6:AA7"/>
    <mergeCell ref="AB6:AB7"/>
    <mergeCell ref="AT6:AT7"/>
    <mergeCell ref="AV6:AV7"/>
    <mergeCell ref="AW6:AW7"/>
    <mergeCell ref="AO6:AO7"/>
    <mergeCell ref="AP6:AP7"/>
    <mergeCell ref="AQ6:AQ7"/>
    <mergeCell ref="AR6:AR7"/>
    <mergeCell ref="AS6:AS7"/>
    <mergeCell ref="AU6:AU7"/>
    <mergeCell ref="AK6:AK7"/>
    <mergeCell ref="AL6:AL7"/>
    <mergeCell ref="AM6:AM7"/>
    <mergeCell ref="AN6:AN7"/>
    <mergeCell ref="AC6:A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2019-10-16T16:41:26Z</dcterms:modified>
</cp:coreProperties>
</file>